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jelen\OneDrive\Radna površina\"/>
    </mc:Choice>
  </mc:AlternateContent>
  <xr:revisionPtr revIDLastSave="0" documentId="8_{B7581FCE-CD28-4EBC-B661-E47B36AB524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7" i="1" l="1"/>
  <c r="G36" i="1"/>
  <c r="H27" i="1" l="1"/>
  <c r="H31" i="1"/>
  <c r="H33" i="1"/>
  <c r="H34" i="1"/>
  <c r="H37" i="1"/>
  <c r="H41" i="1"/>
  <c r="H46" i="1"/>
  <c r="H47" i="1"/>
  <c r="H50" i="1"/>
  <c r="H7" i="1"/>
  <c r="H8" i="1"/>
  <c r="H9" i="1"/>
  <c r="H10" i="1"/>
  <c r="H14" i="1"/>
  <c r="G45" i="1"/>
  <c r="H45" i="1" s="1"/>
  <c r="G38" i="1"/>
  <c r="H38" i="1" s="1"/>
  <c r="G24" i="1"/>
  <c r="H24" i="1" s="1"/>
  <c r="G30" i="1"/>
  <c r="H36" i="1" l="1"/>
  <c r="G51" i="1"/>
  <c r="H30" i="1"/>
  <c r="G6" i="1"/>
  <c r="G15" i="1" s="1"/>
  <c r="F51" i="1"/>
  <c r="I31" i="1" s="1"/>
  <c r="F15" i="1"/>
  <c r="I49" i="1" l="1"/>
  <c r="I38" i="1"/>
  <c r="I33" i="1"/>
  <c r="I24" i="1"/>
  <c r="I47" i="1"/>
  <c r="I37" i="1"/>
  <c r="I51" i="1"/>
  <c r="I30" i="1"/>
  <c r="I46" i="1"/>
  <c r="I35" i="1"/>
  <c r="I6" i="1"/>
  <c r="H6" i="1"/>
  <c r="I27" i="1"/>
  <c r="I41" i="1"/>
  <c r="I34" i="1"/>
  <c r="I8" i="1"/>
  <c r="I12" i="1"/>
  <c r="I11" i="1"/>
  <c r="I15" i="1"/>
  <c r="H15" i="1"/>
  <c r="I9" i="1"/>
  <c r="I13" i="1"/>
  <c r="I10" i="1"/>
  <c r="I14" i="1"/>
  <c r="I7" i="1"/>
  <c r="H51" i="1"/>
  <c r="I50" i="1"/>
  <c r="I45" i="1"/>
  <c r="I36" i="1"/>
</calcChain>
</file>

<file path=xl/sharedStrings.xml><?xml version="1.0" encoding="utf-8"?>
<sst xmlns="http://schemas.openxmlformats.org/spreadsheetml/2006/main" count="96" uniqueCount="82">
  <si>
    <t>PRIHODI</t>
  </si>
  <si>
    <t xml:space="preserve">Plan za 2023. </t>
  </si>
  <si>
    <t>Izmjene i dopune 2023</t>
  </si>
  <si>
    <t>1.</t>
  </si>
  <si>
    <t>Izvorni prihodi</t>
  </si>
  <si>
    <t>1.1.</t>
  </si>
  <si>
    <t>Turistička pristojba</t>
  </si>
  <si>
    <t>1.2.</t>
  </si>
  <si>
    <t>Članarina</t>
  </si>
  <si>
    <t xml:space="preserve">2. </t>
  </si>
  <si>
    <t>Prihodi iz proračuna općine/grada/županije i državnog proračuna</t>
  </si>
  <si>
    <t>3.</t>
  </si>
  <si>
    <t xml:space="preserve">Prihodi od sustava turističkih zajednica </t>
  </si>
  <si>
    <t>4.</t>
  </si>
  <si>
    <t>Prihodi iz EU fondova</t>
  </si>
  <si>
    <t>5.</t>
  </si>
  <si>
    <t>Prihodi od gospodarske djelatnosti</t>
  </si>
  <si>
    <t>6.</t>
  </si>
  <si>
    <t>Preneseni prihod iz prethodne godine</t>
  </si>
  <si>
    <t>7.</t>
  </si>
  <si>
    <t>Ostali prihodi</t>
  </si>
  <si>
    <t xml:space="preserve">SVEUKUPNO </t>
  </si>
  <si>
    <t>126.086.67</t>
  </si>
  <si>
    <t>AKTIVNOSTI</t>
  </si>
  <si>
    <t xml:space="preserve">ISTRAŽIVANJE I STRATEŠKO PLANIRANJE </t>
  </si>
  <si>
    <t>Izrada strateških/operativnih/komunikacijskih/akcijskih dokumenata</t>
  </si>
  <si>
    <t>Istraživanje i analiza tržišta</t>
  </si>
  <si>
    <t>1.3.</t>
  </si>
  <si>
    <t>Mjerenje učinkovitosti promotivnih aktivnosti</t>
  </si>
  <si>
    <t>2.</t>
  </si>
  <si>
    <t>RAZVOJ TURISTIČKOG PROIZVODA</t>
  </si>
  <si>
    <t>2.1.</t>
  </si>
  <si>
    <t>Identifikacija i vrednovanje resursa te strukturiranje turističkih proizvoda</t>
  </si>
  <si>
    <t>2.2.</t>
  </si>
  <si>
    <t>Sustavi označavanja kvalitete turističkog proizvoda</t>
  </si>
  <si>
    <t>2.3.</t>
  </si>
  <si>
    <t>Podrška razvoju turističkih događanja</t>
  </si>
  <si>
    <t>2.4.</t>
  </si>
  <si>
    <t xml:space="preserve">Turistička infrastruktura </t>
  </si>
  <si>
    <t>2.5.</t>
  </si>
  <si>
    <t xml:space="preserve">Podrška turističkoj industriji </t>
  </si>
  <si>
    <t>KOMUNIKACIJA I OGLAŠAVANJE</t>
  </si>
  <si>
    <t>3.1.</t>
  </si>
  <si>
    <t>Sajmovi, posebne prezentacije i poslovne radionice</t>
  </si>
  <si>
    <t>3.2.</t>
  </si>
  <si>
    <t>Suradnja s organizatorima putovanja</t>
  </si>
  <si>
    <t>3.3.</t>
  </si>
  <si>
    <t>Kreiranje promotivnog materijala</t>
  </si>
  <si>
    <t>3.4.</t>
  </si>
  <si>
    <t>Internetske stranice</t>
  </si>
  <si>
    <t xml:space="preserve">3.5. </t>
  </si>
  <si>
    <t>Kreiranje i upravljanje bazama turističkih podataka</t>
  </si>
  <si>
    <t>3.6.</t>
  </si>
  <si>
    <t>Turističko-informativne aktivnosti</t>
  </si>
  <si>
    <t>3.7.</t>
  </si>
  <si>
    <t>Marketinške i poslovne suradnje</t>
  </si>
  <si>
    <t>DESTINACIJSKI MENADŽMENT</t>
  </si>
  <si>
    <t>4.1.</t>
  </si>
  <si>
    <t>Turistički informacijski sustavi i aplikacije /eVisitor</t>
  </si>
  <si>
    <t>4.2.</t>
  </si>
  <si>
    <t>Upravljanje kvalitetom u destinaciji</t>
  </si>
  <si>
    <t>4.5.</t>
  </si>
  <si>
    <t>Poticanje na očuvanje i uređenje okoliša</t>
  </si>
  <si>
    <t>ČLANSTVO U STRUKOVNIM ORGANIZACIJAMA</t>
  </si>
  <si>
    <t>5.1.</t>
  </si>
  <si>
    <t>Međunarodne strukovne i sl. organizacije</t>
  </si>
  <si>
    <t>5.2.</t>
  </si>
  <si>
    <t>Domaće strukovne i sl. organizacije</t>
  </si>
  <si>
    <t>ADMINISTRATIVNI POSLOVI</t>
  </si>
  <si>
    <t>6.1.</t>
  </si>
  <si>
    <t>Plaće</t>
  </si>
  <si>
    <t>6.2.</t>
  </si>
  <si>
    <t>Materijalni troškovi</t>
  </si>
  <si>
    <t>6.3.</t>
  </si>
  <si>
    <t>Tijela turističke zajednice</t>
  </si>
  <si>
    <t xml:space="preserve">REZERVA </t>
  </si>
  <si>
    <t>8.</t>
  </si>
  <si>
    <t>POKRIVANJE MANJKA PRIHODA IZ PRETHODNE GODINE</t>
  </si>
  <si>
    <t>116.796.07</t>
  </si>
  <si>
    <t>Izvršenje 2023</t>
  </si>
  <si>
    <t>udio izvršenja %</t>
  </si>
  <si>
    <t>indeks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</si>
</sst>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6" x14ac:knownFonts="1">
    <font>
      <sz val="11"/>
      <color theme="1"/>
      <name val="Calibri"/>
      <charset val="238"/>
      <scheme val="minor"/>
    </font>
    <font>
      <sz val="12"/>
      <color theme="1"/>
      <name val="Calibri"/>
      <charset val="238"/>
      <scheme val="minor"/>
    </font>
    <font>
      <b/>
      <sz val="12"/>
      <color rgb="FF000000"/>
      <name val="Calibri"/>
      <charset val="238"/>
      <scheme val="minor"/>
    </font>
    <font>
      <b/>
      <sz val="10"/>
      <color indexed="8"/>
      <name val="Calibri"/>
      <charset val="238"/>
    </font>
    <font>
      <b/>
      <sz val="12"/>
      <color rgb="FF000000"/>
      <name val="Calibri"/>
      <charset val="238"/>
    </font>
    <font>
      <sz val="12"/>
      <color rgb="FF000000"/>
      <name val="Calibri"/>
      <charset val="238"/>
    </font>
    <font>
      <sz val="12"/>
      <color rgb="FF000000"/>
      <name val="Calibri"/>
      <charset val="238"/>
      <scheme val="minor"/>
    </font>
    <font>
      <b/>
      <sz val="12"/>
      <color rgb="FFFFFFFF"/>
      <name val="Calibri"/>
      <charset val="238"/>
      <scheme val="minor"/>
    </font>
    <font>
      <b/>
      <sz val="12"/>
      <color rgb="FFFFFFFF"/>
      <name val="Calibri"/>
      <charset val="238"/>
    </font>
    <font>
      <b/>
      <sz val="12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sz val="12"/>
      <color theme="2"/>
      <name val="Calibri"/>
      <family val="2"/>
      <charset val="238"/>
      <scheme val="minor"/>
    </font>
    <font>
      <sz val="11"/>
      <color theme="1"/>
      <name val="Calibri"/>
      <charset val="238"/>
      <scheme val="minor"/>
    </font>
    <font>
      <b/>
      <sz val="12"/>
      <color rgb="FF000000"/>
      <name val="Calibri"/>
      <family val="2"/>
      <charset val="238"/>
    </font>
    <font>
      <b/>
      <sz val="10"/>
      <color indexed="8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DDEBF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rgb="FF003764"/>
        <bgColor indexed="64"/>
      </patternFill>
    </fill>
    <fill>
      <patternFill patternType="solid">
        <fgColor theme="4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7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2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" fontId="4" fillId="2" borderId="4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vertical="center" wrapText="1"/>
    </xf>
    <xf numFmtId="0" fontId="6" fillId="0" borderId="1" xfId="0" applyFont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/>
    </xf>
    <xf numFmtId="4" fontId="4" fillId="4" borderId="0" xfId="0" applyNumberFormat="1" applyFont="1" applyFill="1" applyAlignment="1">
      <alignment horizontal="right" vertical="center"/>
    </xf>
    <xf numFmtId="0" fontId="6" fillId="2" borderId="1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vertical="center" wrapText="1"/>
    </xf>
    <xf numFmtId="4" fontId="4" fillId="4" borderId="0" xfId="0" applyNumberFormat="1" applyFont="1" applyFill="1" applyAlignment="1">
      <alignment vertical="center"/>
    </xf>
    <xf numFmtId="0" fontId="7" fillId="5" borderId="1" xfId="0" applyFont="1" applyFill="1" applyBorder="1" applyAlignment="1">
      <alignment horizontal="left" vertical="center" wrapText="1"/>
    </xf>
    <xf numFmtId="3" fontId="7" fillId="5" borderId="1" xfId="0" applyNumberFormat="1" applyFont="1" applyFill="1" applyBorder="1" applyAlignment="1">
      <alignment horizontal="right" vertical="center"/>
    </xf>
    <xf numFmtId="4" fontId="7" fillId="5" borderId="1" xfId="0" applyNumberFormat="1" applyFont="1" applyFill="1" applyBorder="1" applyAlignment="1" applyProtection="1">
      <alignment horizontal="right" vertical="center"/>
    </xf>
    <xf numFmtId="9" fontId="7" fillId="5" borderId="1" xfId="0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6" fillId="2" borderId="1" xfId="0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vertical="center" wrapText="1"/>
    </xf>
    <xf numFmtId="4" fontId="5" fillId="0" borderId="0" xfId="0" applyNumberFormat="1" applyFont="1" applyAlignment="1">
      <alignment horizontal="right" vertical="center"/>
    </xf>
    <xf numFmtId="0" fontId="2" fillId="3" borderId="1" xfId="0" applyFont="1" applyFill="1" applyBorder="1" applyAlignment="1">
      <alignment horizontal="right" vertical="center" wrapText="1"/>
    </xf>
    <xf numFmtId="3" fontId="2" fillId="2" borderId="1" xfId="0" applyNumberFormat="1" applyFont="1" applyFill="1" applyBorder="1" applyAlignment="1">
      <alignment vertical="center" wrapText="1"/>
    </xf>
    <xf numFmtId="3" fontId="6" fillId="0" borderId="1" xfId="0" applyNumberFormat="1" applyFont="1" applyBorder="1" applyAlignment="1">
      <alignment vertical="center" wrapText="1"/>
    </xf>
    <xf numFmtId="4" fontId="6" fillId="2" borderId="1" xfId="0" applyNumberFormat="1" applyFont="1" applyFill="1" applyBorder="1" applyAlignment="1">
      <alignment vertical="center" wrapText="1"/>
    </xf>
    <xf numFmtId="10" fontId="0" fillId="0" borderId="0" xfId="0" applyNumberFormat="1"/>
    <xf numFmtId="10" fontId="6" fillId="2" borderId="1" xfId="0" applyNumberFormat="1" applyFont="1" applyFill="1" applyBorder="1" applyAlignment="1">
      <alignment horizontal="right" vertical="center"/>
    </xf>
    <xf numFmtId="4" fontId="9" fillId="2" borderId="1" xfId="0" applyNumberFormat="1" applyFont="1" applyFill="1" applyBorder="1" applyAlignment="1">
      <alignment horizontal="right" vertical="center" wrapText="1"/>
    </xf>
    <xf numFmtId="10" fontId="10" fillId="2" borderId="1" xfId="0" applyNumberFormat="1" applyFont="1" applyFill="1" applyBorder="1" applyAlignment="1">
      <alignment vertical="center" wrapText="1"/>
    </xf>
    <xf numFmtId="10" fontId="10" fillId="3" borderId="1" xfId="0" applyNumberFormat="1" applyFont="1" applyFill="1" applyBorder="1" applyAlignment="1">
      <alignment vertical="center" wrapText="1"/>
    </xf>
    <xf numFmtId="10" fontId="9" fillId="0" borderId="1" xfId="0" applyNumberFormat="1" applyFont="1" applyBorder="1" applyAlignment="1">
      <alignment horizontal="right" vertical="center"/>
    </xf>
    <xf numFmtId="10" fontId="9" fillId="3" borderId="1" xfId="0" applyNumberFormat="1" applyFont="1" applyFill="1" applyBorder="1" applyAlignment="1">
      <alignment horizontal="right" vertical="center"/>
    </xf>
    <xf numFmtId="10" fontId="10" fillId="2" borderId="1" xfId="0" applyNumberFormat="1" applyFont="1" applyFill="1" applyBorder="1" applyAlignment="1">
      <alignment horizontal="right" vertical="center"/>
    </xf>
    <xf numFmtId="10" fontId="10" fillId="3" borderId="1" xfId="0" applyNumberFormat="1" applyFont="1" applyFill="1" applyBorder="1" applyAlignment="1">
      <alignment horizontal="right" vertical="center"/>
    </xf>
    <xf numFmtId="0" fontId="11" fillId="2" borderId="1" xfId="0" applyFont="1" applyFill="1" applyBorder="1" applyAlignment="1">
      <alignment horizontal="right" vertical="center"/>
    </xf>
    <xf numFmtId="10" fontId="12" fillId="6" borderId="1" xfId="0" applyNumberFormat="1" applyFont="1" applyFill="1" applyBorder="1" applyAlignment="1">
      <alignment horizontal="right" vertical="center"/>
    </xf>
    <xf numFmtId="10" fontId="9" fillId="2" borderId="1" xfId="0" applyNumberFormat="1" applyFont="1" applyFill="1" applyBorder="1" applyAlignment="1">
      <alignment vertical="center" wrapText="1"/>
    </xf>
    <xf numFmtId="43" fontId="5" fillId="0" borderId="1" xfId="1" applyFont="1" applyBorder="1" applyAlignment="1">
      <alignment horizontal="right" vertical="center"/>
    </xf>
    <xf numFmtId="164" fontId="14" fillId="2" borderId="1" xfId="1" applyNumberFormat="1" applyFont="1" applyFill="1" applyBorder="1" applyAlignment="1">
      <alignment horizontal="right" vertical="center"/>
    </xf>
    <xf numFmtId="164" fontId="5" fillId="0" borderId="1" xfId="1" applyNumberFormat="1" applyFont="1" applyBorder="1" applyAlignment="1">
      <alignment horizontal="right" vertical="center"/>
    </xf>
    <xf numFmtId="164" fontId="5" fillId="2" borderId="1" xfId="1" applyNumberFormat="1" applyFont="1" applyFill="1" applyBorder="1" applyAlignment="1">
      <alignment horizontal="right" vertical="center"/>
    </xf>
    <xf numFmtId="164" fontId="7" fillId="5" borderId="1" xfId="1" applyNumberFormat="1" applyFont="1" applyFill="1" applyBorder="1" applyAlignment="1">
      <alignment horizontal="right" vertical="center"/>
    </xf>
    <xf numFmtId="43" fontId="5" fillId="2" borderId="1" xfId="1" applyFont="1" applyFill="1" applyBorder="1" applyAlignment="1">
      <alignment vertical="center"/>
    </xf>
    <xf numFmtId="164" fontId="4" fillId="2" borderId="1" xfId="1" applyNumberFormat="1" applyFont="1" applyFill="1" applyBorder="1" applyAlignment="1">
      <alignment horizontal="right" vertical="center"/>
    </xf>
    <xf numFmtId="164" fontId="8" fillId="5" borderId="1" xfId="1" applyNumberFormat="1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3" fontId="9" fillId="2" borderId="1" xfId="1" applyFont="1" applyFill="1" applyBorder="1" applyAlignment="1">
      <alignment horizontal="center" vertical="center" wrapText="1"/>
    </xf>
    <xf numFmtId="43" fontId="2" fillId="2" borderId="1" xfId="1" applyFont="1" applyFill="1" applyBorder="1" applyAlignment="1">
      <alignment horizontal="center" vertical="center" wrapText="1"/>
    </xf>
    <xf numFmtId="10" fontId="15" fillId="2" borderId="1" xfId="0" applyNumberFormat="1" applyFont="1" applyFill="1" applyBorder="1" applyAlignment="1" applyProtection="1">
      <alignment horizontal="center" vertical="center" wrapText="1"/>
    </xf>
    <xf numFmtId="10" fontId="3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right" vertical="center"/>
    </xf>
    <xf numFmtId="4" fontId="4" fillId="4" borderId="1" xfId="0" applyNumberFormat="1" applyFont="1" applyFill="1" applyBorder="1" applyAlignment="1">
      <alignment vertical="center"/>
    </xf>
    <xf numFmtId="4" fontId="5" fillId="0" borderId="1" xfId="0" applyNumberFormat="1" applyFont="1" applyBorder="1" applyAlignment="1">
      <alignment horizontal="right" vertical="center"/>
    </xf>
  </cellXfs>
  <cellStyles count="2">
    <cellStyle name="Normalno" xfId="0" builtinId="0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4:I59"/>
  <sheetViews>
    <sheetView tabSelected="1" topLeftCell="A17" workbookViewId="0">
      <selection activeCell="M35" sqref="M35"/>
    </sheetView>
  </sheetViews>
  <sheetFormatPr defaultColWidth="9" defaultRowHeight="15.6" x14ac:dyDescent="0.3"/>
  <cols>
    <col min="1" max="1" width="4.5546875" customWidth="1"/>
    <col min="2" max="2" width="5.33203125" style="1" customWidth="1"/>
    <col min="3" max="3" width="5.6640625" style="1" customWidth="1"/>
    <col min="4" max="4" width="51.6640625" customWidth="1"/>
    <col min="5" max="5" width="11.6640625" customWidth="1"/>
    <col min="6" max="7" width="14.21875" customWidth="1"/>
    <col min="8" max="8" width="8.44140625" style="2" bestFit="1" customWidth="1"/>
    <col min="9" max="9" width="10.21875" style="40" customWidth="1"/>
    <col min="10" max="10" width="18" customWidth="1"/>
  </cols>
  <sheetData>
    <row r="4" spans="2:9" ht="27.6" customHeight="1" x14ac:dyDescent="0.3">
      <c r="B4" s="61"/>
      <c r="C4" s="61"/>
      <c r="D4" s="68" t="s">
        <v>0</v>
      </c>
      <c r="E4" s="69" t="s">
        <v>1</v>
      </c>
      <c r="F4" s="69" t="s">
        <v>2</v>
      </c>
      <c r="G4" s="69" t="s">
        <v>79</v>
      </c>
      <c r="H4" s="62" t="s">
        <v>81</v>
      </c>
      <c r="I4" s="66" t="s">
        <v>80</v>
      </c>
    </row>
    <row r="5" spans="2:9" ht="21" customHeight="1" x14ac:dyDescent="0.3">
      <c r="B5" s="61"/>
      <c r="C5" s="61"/>
      <c r="D5" s="68"/>
      <c r="E5" s="63"/>
      <c r="F5" s="63"/>
      <c r="G5" s="63"/>
      <c r="H5" s="63"/>
      <c r="I5" s="67"/>
    </row>
    <row r="6" spans="2:9" ht="22.8" customHeight="1" x14ac:dyDescent="0.3">
      <c r="B6" s="3" t="s">
        <v>3</v>
      </c>
      <c r="C6" s="3"/>
      <c r="D6" s="4" t="s">
        <v>4</v>
      </c>
      <c r="E6" s="5">
        <v>79633.69</v>
      </c>
      <c r="F6" s="6">
        <v>62150</v>
      </c>
      <c r="G6" s="6">
        <f>+G8+G7</f>
        <v>64898.33</v>
      </c>
      <c r="H6" s="53">
        <f>+G6/F6*100</f>
        <v>104.42209171359613</v>
      </c>
      <c r="I6" s="51">
        <f>+G6/$G$15</f>
        <v>0.40659053224884684</v>
      </c>
    </row>
    <row r="7" spans="2:9" ht="20.399999999999999" customHeight="1" x14ac:dyDescent="0.3">
      <c r="B7" s="8"/>
      <c r="C7" s="8" t="s">
        <v>5</v>
      </c>
      <c r="D7" s="9" t="s">
        <v>6</v>
      </c>
      <c r="E7" s="10">
        <v>53089.120000000003</v>
      </c>
      <c r="F7" s="11">
        <v>42950</v>
      </c>
      <c r="G7" s="11">
        <v>43747.99</v>
      </c>
      <c r="H7" s="54">
        <f t="shared" ref="H7:H15" si="0">+G7/F7*100</f>
        <v>101.85795110593713</v>
      </c>
      <c r="I7" s="44">
        <f t="shared" ref="I7:I15" si="1">+G7/$G$15</f>
        <v>0.27408283909489239</v>
      </c>
    </row>
    <row r="8" spans="2:9" ht="18.600000000000001" customHeight="1" x14ac:dyDescent="0.3">
      <c r="B8" s="12"/>
      <c r="C8" s="8" t="s">
        <v>7</v>
      </c>
      <c r="D8" s="9" t="s">
        <v>8</v>
      </c>
      <c r="E8" s="10">
        <v>26544.560000000001</v>
      </c>
      <c r="F8" s="11">
        <v>19200</v>
      </c>
      <c r="G8" s="11">
        <v>21150.34</v>
      </c>
      <c r="H8" s="54">
        <f t="shared" si="0"/>
        <v>110.15802083333332</v>
      </c>
      <c r="I8" s="44">
        <f t="shared" si="1"/>
        <v>0.13250769315395441</v>
      </c>
    </row>
    <row r="9" spans="2:9" ht="28.8" customHeight="1" x14ac:dyDescent="0.3">
      <c r="B9" s="3" t="s">
        <v>9</v>
      </c>
      <c r="C9" s="3"/>
      <c r="D9" s="4" t="s">
        <v>10</v>
      </c>
      <c r="E9" s="5">
        <v>13272.28</v>
      </c>
      <c r="F9" s="5">
        <v>20950</v>
      </c>
      <c r="G9" s="5">
        <v>21945.439999999999</v>
      </c>
      <c r="H9" s="53">
        <f t="shared" si="0"/>
        <v>104.75150357995227</v>
      </c>
      <c r="I9" s="51">
        <f t="shared" si="1"/>
        <v>0.13748902521890982</v>
      </c>
    </row>
    <row r="10" spans="2:9" ht="19.2" customHeight="1" x14ac:dyDescent="0.3">
      <c r="B10" s="13" t="s">
        <v>11</v>
      </c>
      <c r="C10" s="13"/>
      <c r="D10" s="14" t="s">
        <v>12</v>
      </c>
      <c r="E10" s="5">
        <v>13272.28</v>
      </c>
      <c r="F10" s="70">
        <v>35234.400000000001</v>
      </c>
      <c r="G10" s="15">
        <v>35262.82</v>
      </c>
      <c r="H10" s="53">
        <f t="shared" si="0"/>
        <v>100.0806598097314</v>
      </c>
      <c r="I10" s="51">
        <f t="shared" si="1"/>
        <v>0.22092292286096238</v>
      </c>
    </row>
    <row r="11" spans="2:9" ht="18.600000000000001" customHeight="1" x14ac:dyDescent="0.3">
      <c r="B11" s="13" t="s">
        <v>13</v>
      </c>
      <c r="C11" s="13"/>
      <c r="D11" s="14" t="s">
        <v>14</v>
      </c>
      <c r="E11" s="16"/>
      <c r="F11" s="17"/>
      <c r="G11" s="17"/>
      <c r="H11" s="55"/>
      <c r="I11" s="43">
        <f t="shared" si="1"/>
        <v>0</v>
      </c>
    </row>
    <row r="12" spans="2:9" ht="19.8" customHeight="1" x14ac:dyDescent="0.3">
      <c r="B12" s="13" t="s">
        <v>15</v>
      </c>
      <c r="C12" s="13"/>
      <c r="D12" s="14" t="s">
        <v>16</v>
      </c>
      <c r="E12" s="5">
        <v>13272.28</v>
      </c>
      <c r="F12" s="6">
        <v>0</v>
      </c>
      <c r="G12" s="6">
        <v>0</v>
      </c>
      <c r="H12" s="55"/>
      <c r="I12" s="43">
        <f t="shared" si="1"/>
        <v>0</v>
      </c>
    </row>
    <row r="13" spans="2:9" x14ac:dyDescent="0.3">
      <c r="B13" s="13" t="s">
        <v>17</v>
      </c>
      <c r="C13" s="13"/>
      <c r="D13" s="14" t="s">
        <v>18</v>
      </c>
      <c r="E13" s="16"/>
      <c r="F13" s="17"/>
      <c r="G13" s="17"/>
      <c r="H13" s="55"/>
      <c r="I13" s="43">
        <f t="shared" si="1"/>
        <v>0</v>
      </c>
    </row>
    <row r="14" spans="2:9" ht="18.600000000000001" customHeight="1" x14ac:dyDescent="0.3">
      <c r="B14" s="13" t="s">
        <v>19</v>
      </c>
      <c r="C14" s="13"/>
      <c r="D14" s="14" t="s">
        <v>20</v>
      </c>
      <c r="E14" s="5">
        <v>6636.14</v>
      </c>
      <c r="F14" s="71">
        <v>38175.32</v>
      </c>
      <c r="G14" s="18">
        <v>37509.35</v>
      </c>
      <c r="H14" s="53">
        <f t="shared" si="0"/>
        <v>98.255495959169423</v>
      </c>
      <c r="I14" s="51">
        <f t="shared" si="1"/>
        <v>0.23499751967128094</v>
      </c>
    </row>
    <row r="15" spans="2:9" ht="26.4" customHeight="1" x14ac:dyDescent="0.3">
      <c r="B15" s="60"/>
      <c r="C15" s="60"/>
      <c r="D15" s="19" t="s">
        <v>21</v>
      </c>
      <c r="E15" s="20" t="s">
        <v>22</v>
      </c>
      <c r="F15" s="21">
        <f>SUM(F7:F14)</f>
        <v>156509.72</v>
      </c>
      <c r="G15" s="21">
        <f>SUM(G6,G9,G10,G14)</f>
        <v>159615.94</v>
      </c>
      <c r="H15" s="56">
        <f t="shared" si="0"/>
        <v>101.98468184595819</v>
      </c>
      <c r="I15" s="22">
        <f t="shared" si="1"/>
        <v>1</v>
      </c>
    </row>
    <row r="16" spans="2:9" x14ac:dyDescent="0.3">
      <c r="B16" s="23"/>
      <c r="C16" s="24"/>
      <c r="D16" s="25"/>
      <c r="E16" s="25"/>
      <c r="F16" s="26"/>
      <c r="G16" s="26"/>
      <c r="H16" s="25"/>
    </row>
    <row r="17" spans="2:9" x14ac:dyDescent="0.3">
      <c r="B17" s="27"/>
      <c r="C17" s="27"/>
      <c r="D17" s="28"/>
      <c r="E17" s="25"/>
      <c r="F17" s="26"/>
      <c r="G17" s="26"/>
      <c r="H17" s="28"/>
    </row>
    <row r="18" spans="2:9" ht="15.6" customHeight="1" x14ac:dyDescent="0.3">
      <c r="B18" s="61"/>
      <c r="C18" s="61"/>
      <c r="D18" s="68" t="s">
        <v>23</v>
      </c>
      <c r="E18" s="68" t="s">
        <v>1</v>
      </c>
      <c r="F18" s="68" t="s">
        <v>2</v>
      </c>
      <c r="G18" s="69" t="s">
        <v>79</v>
      </c>
      <c r="H18" s="64" t="s">
        <v>81</v>
      </c>
      <c r="I18" s="66" t="s">
        <v>80</v>
      </c>
    </row>
    <row r="19" spans="2:9" ht="16.05" customHeight="1" x14ac:dyDescent="0.3">
      <c r="B19" s="61"/>
      <c r="C19" s="61"/>
      <c r="D19" s="68"/>
      <c r="E19" s="68"/>
      <c r="F19" s="68"/>
      <c r="G19" s="63"/>
      <c r="H19" s="65"/>
      <c r="I19" s="67"/>
    </row>
    <row r="20" spans="2:9" ht="25.2" customHeight="1" x14ac:dyDescent="0.3">
      <c r="B20" s="3" t="s">
        <v>3</v>
      </c>
      <c r="C20" s="3"/>
      <c r="D20" s="4" t="s">
        <v>24</v>
      </c>
      <c r="E20" s="29"/>
      <c r="F20" s="30"/>
      <c r="G20" s="30"/>
      <c r="H20" s="57"/>
      <c r="I20" s="41"/>
    </row>
    <row r="21" spans="2:9" ht="43.8" customHeight="1" x14ac:dyDescent="0.3">
      <c r="B21" s="8"/>
      <c r="C21" s="8" t="s">
        <v>5</v>
      </c>
      <c r="D21" s="9" t="s">
        <v>25</v>
      </c>
      <c r="E21" s="31"/>
      <c r="F21" s="32"/>
      <c r="G21" s="32"/>
      <c r="H21" s="52"/>
      <c r="I21" s="45"/>
    </row>
    <row r="22" spans="2:9" ht="22.2" customHeight="1" x14ac:dyDescent="0.3">
      <c r="B22" s="12"/>
      <c r="C22" s="8" t="s">
        <v>7</v>
      </c>
      <c r="D22" s="9" t="s">
        <v>26</v>
      </c>
      <c r="E22" s="31"/>
      <c r="F22" s="32"/>
      <c r="G22" s="32"/>
      <c r="H22" s="52"/>
      <c r="I22" s="45"/>
    </row>
    <row r="23" spans="2:9" ht="28.2" customHeight="1" x14ac:dyDescent="0.3">
      <c r="B23" s="8"/>
      <c r="C23" s="8" t="s">
        <v>27</v>
      </c>
      <c r="D23" s="9" t="s">
        <v>28</v>
      </c>
      <c r="E23" s="33"/>
      <c r="F23" s="32"/>
      <c r="G23" s="32"/>
      <c r="H23" s="52"/>
      <c r="I23" s="45"/>
    </row>
    <row r="24" spans="2:9" ht="20.399999999999999" customHeight="1" x14ac:dyDescent="0.3">
      <c r="B24" s="3" t="s">
        <v>29</v>
      </c>
      <c r="C24" s="3"/>
      <c r="D24" s="4" t="s">
        <v>30</v>
      </c>
      <c r="E24" s="5">
        <v>57070.81</v>
      </c>
      <c r="F24" s="7">
        <v>80000</v>
      </c>
      <c r="G24" s="7">
        <f>SUM(G25:G29)</f>
        <v>84331.3</v>
      </c>
      <c r="H24" s="58">
        <f>+G24/F24*100</f>
        <v>105.414125</v>
      </c>
      <c r="I24" s="47">
        <f>F24/$F$51</f>
        <v>0.50458166458715947</v>
      </c>
    </row>
    <row r="25" spans="2:9" ht="27.6" customHeight="1" x14ac:dyDescent="0.3">
      <c r="B25" s="12"/>
      <c r="C25" s="8" t="s">
        <v>31</v>
      </c>
      <c r="D25" s="9" t="s">
        <v>32</v>
      </c>
      <c r="E25" s="33"/>
      <c r="F25" s="32"/>
      <c r="G25" s="32"/>
      <c r="H25" s="52"/>
      <c r="I25" s="46"/>
    </row>
    <row r="26" spans="2:9" ht="20.399999999999999" customHeight="1" x14ac:dyDescent="0.3">
      <c r="B26" s="8"/>
      <c r="C26" s="8" t="s">
        <v>33</v>
      </c>
      <c r="D26" s="9" t="s">
        <v>34</v>
      </c>
      <c r="E26" s="33"/>
      <c r="F26" s="32"/>
      <c r="G26" s="32"/>
      <c r="H26" s="52"/>
      <c r="I26" s="46"/>
    </row>
    <row r="27" spans="2:9" ht="19.2" customHeight="1" x14ac:dyDescent="0.3">
      <c r="B27" s="8"/>
      <c r="C27" s="8" t="s">
        <v>35</v>
      </c>
      <c r="D27" s="9" t="s">
        <v>36</v>
      </c>
      <c r="E27" s="10">
        <v>57070.81</v>
      </c>
      <c r="F27" s="34">
        <v>80000</v>
      </c>
      <c r="G27" s="34">
        <v>84331.3</v>
      </c>
      <c r="H27" s="54">
        <f t="shared" ref="H27:H51" si="2">+G27/F27*100</f>
        <v>105.414125</v>
      </c>
      <c r="I27" s="48">
        <f t="shared" ref="I27:I51" si="3">F27/$F$51</f>
        <v>0.50458166458715947</v>
      </c>
    </row>
    <row r="28" spans="2:9" ht="16.8" customHeight="1" x14ac:dyDescent="0.3">
      <c r="B28" s="8"/>
      <c r="C28" s="8" t="s">
        <v>37</v>
      </c>
      <c r="D28" s="9" t="s">
        <v>38</v>
      </c>
      <c r="E28" s="33"/>
      <c r="F28" s="32"/>
      <c r="G28" s="32"/>
      <c r="H28" s="52"/>
      <c r="I28" s="46"/>
    </row>
    <row r="29" spans="2:9" ht="19.2" customHeight="1" x14ac:dyDescent="0.3">
      <c r="B29" s="8"/>
      <c r="C29" s="8" t="s">
        <v>39</v>
      </c>
      <c r="D29" s="9" t="s">
        <v>40</v>
      </c>
      <c r="E29" s="33"/>
      <c r="F29" s="32"/>
      <c r="G29" s="32"/>
      <c r="H29" s="52"/>
      <c r="I29" s="46"/>
    </row>
    <row r="30" spans="2:9" ht="21.6" customHeight="1" x14ac:dyDescent="0.3">
      <c r="B30" s="3" t="s">
        <v>11</v>
      </c>
      <c r="C30" s="3"/>
      <c r="D30" s="4" t="s">
        <v>41</v>
      </c>
      <c r="E30" s="5">
        <v>22961.05</v>
      </c>
      <c r="F30" s="7">
        <v>34155.75</v>
      </c>
      <c r="G30" s="7">
        <f>SUM(G31:G37)</f>
        <v>35360.399999999994</v>
      </c>
      <c r="H30" s="58">
        <f t="shared" si="2"/>
        <v>103.52693177576249</v>
      </c>
      <c r="I30" s="47">
        <f t="shared" si="3"/>
        <v>0.21542956487778592</v>
      </c>
    </row>
    <row r="31" spans="2:9" ht="24" customHeight="1" x14ac:dyDescent="0.3">
      <c r="B31" s="33"/>
      <c r="C31" s="8" t="s">
        <v>42</v>
      </c>
      <c r="D31" s="9" t="s">
        <v>43</v>
      </c>
      <c r="E31" s="33">
        <v>663.61</v>
      </c>
      <c r="F31" s="34">
        <v>1102.42</v>
      </c>
      <c r="G31" s="34">
        <v>801.51</v>
      </c>
      <c r="H31" s="54">
        <f t="shared" si="2"/>
        <v>72.70459534478691</v>
      </c>
      <c r="I31" s="48">
        <f t="shared" si="3"/>
        <v>6.953261483427205E-3</v>
      </c>
    </row>
    <row r="32" spans="2:9" ht="30" customHeight="1" x14ac:dyDescent="0.3">
      <c r="B32" s="8"/>
      <c r="C32" s="8" t="s">
        <v>44</v>
      </c>
      <c r="D32" s="9" t="s">
        <v>45</v>
      </c>
      <c r="E32" s="33"/>
      <c r="F32" s="32"/>
      <c r="G32" s="32"/>
      <c r="H32" s="54"/>
      <c r="I32" s="48"/>
    </row>
    <row r="33" spans="2:9" ht="22.8" customHeight="1" x14ac:dyDescent="0.3">
      <c r="B33" s="12"/>
      <c r="C33" s="8" t="s">
        <v>46</v>
      </c>
      <c r="D33" s="9" t="s">
        <v>47</v>
      </c>
      <c r="E33" s="33">
        <v>929.06</v>
      </c>
      <c r="F33" s="32">
        <v>450.51</v>
      </c>
      <c r="G33" s="32">
        <v>450.51</v>
      </c>
      <c r="H33" s="54">
        <f t="shared" si="2"/>
        <v>100</v>
      </c>
      <c r="I33" s="48">
        <f t="shared" si="3"/>
        <v>2.8414885714145152E-3</v>
      </c>
    </row>
    <row r="34" spans="2:9" ht="21.6" customHeight="1" x14ac:dyDescent="0.3">
      <c r="B34" s="12"/>
      <c r="C34" s="8" t="s">
        <v>48</v>
      </c>
      <c r="D34" s="9" t="s">
        <v>49</v>
      </c>
      <c r="E34" s="10">
        <v>1327.23</v>
      </c>
      <c r="F34" s="34">
        <v>1115.17</v>
      </c>
      <c r="G34" s="34">
        <v>1115.17</v>
      </c>
      <c r="H34" s="54">
        <f t="shared" si="2"/>
        <v>100</v>
      </c>
      <c r="I34" s="48">
        <f t="shared" si="3"/>
        <v>7.0336791862207837E-3</v>
      </c>
    </row>
    <row r="35" spans="2:9" ht="22.2" customHeight="1" x14ac:dyDescent="0.3">
      <c r="B35" s="12"/>
      <c r="C35" s="8" t="s">
        <v>50</v>
      </c>
      <c r="D35" s="9" t="s">
        <v>51</v>
      </c>
      <c r="E35" s="10">
        <v>398.17</v>
      </c>
      <c r="F35" s="34">
        <v>0</v>
      </c>
      <c r="G35" s="34"/>
      <c r="H35" s="54"/>
      <c r="I35" s="48">
        <f t="shared" si="3"/>
        <v>0</v>
      </c>
    </row>
    <row r="36" spans="2:9" ht="19.8" customHeight="1" x14ac:dyDescent="0.3">
      <c r="B36" s="12"/>
      <c r="C36" s="8" t="s">
        <v>52</v>
      </c>
      <c r="D36" s="9" t="s">
        <v>53</v>
      </c>
      <c r="E36" s="10">
        <v>17917.580000000002</v>
      </c>
      <c r="F36" s="72">
        <v>28488.53</v>
      </c>
      <c r="G36" s="35">
        <f>22584.43+6875+533.67</f>
        <v>29993.1</v>
      </c>
      <c r="H36" s="54">
        <f t="shared" si="2"/>
        <v>105.28131848150817</v>
      </c>
      <c r="I36" s="48">
        <f t="shared" si="3"/>
        <v>0.17968487361301538</v>
      </c>
    </row>
    <row r="37" spans="2:9" ht="23.4" customHeight="1" x14ac:dyDescent="0.3">
      <c r="B37" s="36"/>
      <c r="C37" s="8" t="s">
        <v>54</v>
      </c>
      <c r="D37" s="9" t="s">
        <v>55</v>
      </c>
      <c r="E37" s="10">
        <v>1725.4</v>
      </c>
      <c r="F37" s="34">
        <v>3000.11</v>
      </c>
      <c r="G37" s="34">
        <v>3000.11</v>
      </c>
      <c r="H37" s="54">
        <f t="shared" si="2"/>
        <v>100</v>
      </c>
      <c r="I37" s="48">
        <f t="shared" si="3"/>
        <v>1.892250622180729E-2</v>
      </c>
    </row>
    <row r="38" spans="2:9" ht="23.4" customHeight="1" x14ac:dyDescent="0.3">
      <c r="B38" s="3" t="s">
        <v>13</v>
      </c>
      <c r="C38" s="3"/>
      <c r="D38" s="4" t="s">
        <v>56</v>
      </c>
      <c r="E38" s="3">
        <v>530.89</v>
      </c>
      <c r="F38" s="37">
        <v>4535</v>
      </c>
      <c r="G38" s="37">
        <f>SUM(G39:G41)</f>
        <v>313</v>
      </c>
      <c r="H38" s="58">
        <f t="shared" si="2"/>
        <v>6.9018743109151046</v>
      </c>
      <c r="I38" s="47">
        <f t="shared" si="3"/>
        <v>2.8603473111284604E-2</v>
      </c>
    </row>
    <row r="39" spans="2:9" ht="21" customHeight="1" x14ac:dyDescent="0.3">
      <c r="B39" s="8"/>
      <c r="C39" s="8" t="s">
        <v>57</v>
      </c>
      <c r="D39" s="9" t="s">
        <v>58</v>
      </c>
      <c r="E39" s="33"/>
      <c r="F39" s="32"/>
      <c r="G39" s="32"/>
      <c r="H39" s="54"/>
      <c r="I39" s="48"/>
    </row>
    <row r="40" spans="2:9" ht="18.600000000000001" customHeight="1" x14ac:dyDescent="0.3">
      <c r="B40" s="8"/>
      <c r="C40" s="8" t="s">
        <v>59</v>
      </c>
      <c r="D40" s="9" t="s">
        <v>60</v>
      </c>
      <c r="E40" s="33"/>
      <c r="F40" s="32"/>
      <c r="G40" s="32"/>
      <c r="H40" s="54"/>
      <c r="I40" s="48"/>
    </row>
    <row r="41" spans="2:9" ht="20.399999999999999" customHeight="1" x14ac:dyDescent="0.3">
      <c r="B41" s="33"/>
      <c r="C41" s="8" t="s">
        <v>61</v>
      </c>
      <c r="D41" s="9" t="s">
        <v>62</v>
      </c>
      <c r="E41" s="33">
        <v>530.89</v>
      </c>
      <c r="F41" s="38">
        <v>4535</v>
      </c>
      <c r="G41" s="34">
        <v>313</v>
      </c>
      <c r="H41" s="54">
        <f t="shared" si="2"/>
        <v>6.9018743109151046</v>
      </c>
      <c r="I41" s="48">
        <f t="shared" si="3"/>
        <v>2.8603473111284604E-2</v>
      </c>
    </row>
    <row r="42" spans="2:9" ht="20.399999999999999" customHeight="1" x14ac:dyDescent="0.3">
      <c r="B42" s="3" t="s">
        <v>15</v>
      </c>
      <c r="C42" s="3"/>
      <c r="D42" s="4" t="s">
        <v>63</v>
      </c>
      <c r="E42" s="29"/>
      <c r="F42" s="30"/>
      <c r="G42" s="30"/>
      <c r="H42" s="55"/>
      <c r="I42" s="49"/>
    </row>
    <row r="43" spans="2:9" ht="21" customHeight="1" x14ac:dyDescent="0.3">
      <c r="B43" s="8"/>
      <c r="C43" s="8" t="s">
        <v>64</v>
      </c>
      <c r="D43" s="9" t="s">
        <v>65</v>
      </c>
      <c r="E43" s="33"/>
      <c r="F43" s="32"/>
      <c r="G43" s="32"/>
      <c r="H43" s="54"/>
      <c r="I43" s="48"/>
    </row>
    <row r="44" spans="2:9" ht="20.399999999999999" customHeight="1" x14ac:dyDescent="0.3">
      <c r="B44" s="8"/>
      <c r="C44" s="8" t="s">
        <v>66</v>
      </c>
      <c r="D44" s="9" t="s">
        <v>67</v>
      </c>
      <c r="E44" s="33"/>
      <c r="F44" s="32"/>
      <c r="G44" s="32"/>
      <c r="H44" s="54"/>
      <c r="I44" s="48"/>
    </row>
    <row r="45" spans="2:9" ht="26.4" customHeight="1" x14ac:dyDescent="0.3">
      <c r="B45" s="3" t="s">
        <v>17</v>
      </c>
      <c r="C45" s="3"/>
      <c r="D45" s="4" t="s">
        <v>68</v>
      </c>
      <c r="E45" s="5">
        <v>26544.560000000001</v>
      </c>
      <c r="F45" s="7">
        <v>29400</v>
      </c>
      <c r="G45" s="7">
        <f>SUM(G46:G48)</f>
        <v>29698.819999999996</v>
      </c>
      <c r="H45" s="58">
        <f t="shared" si="2"/>
        <v>101.01639455782312</v>
      </c>
      <c r="I45" s="47">
        <f t="shared" si="3"/>
        <v>0.18543376173578111</v>
      </c>
    </row>
    <row r="46" spans="2:9" ht="18.600000000000001" customHeight="1" x14ac:dyDescent="0.3">
      <c r="B46" s="8"/>
      <c r="C46" s="8" t="s">
        <v>69</v>
      </c>
      <c r="D46" s="9" t="s">
        <v>70</v>
      </c>
      <c r="E46" s="10">
        <v>19908.419999999998</v>
      </c>
      <c r="F46" s="34">
        <v>20000</v>
      </c>
      <c r="G46" s="34">
        <v>19956.129999999997</v>
      </c>
      <c r="H46" s="54">
        <f t="shared" si="2"/>
        <v>99.78064999999998</v>
      </c>
      <c r="I46" s="48">
        <f t="shared" si="3"/>
        <v>0.12614541614678987</v>
      </c>
    </row>
    <row r="47" spans="2:9" ht="22.8" customHeight="1" x14ac:dyDescent="0.3">
      <c r="B47" s="8"/>
      <c r="C47" s="8" t="s">
        <v>71</v>
      </c>
      <c r="D47" s="9" t="s">
        <v>72</v>
      </c>
      <c r="E47" s="33">
        <v>6636.14</v>
      </c>
      <c r="F47" s="38">
        <v>9400</v>
      </c>
      <c r="G47" s="34">
        <f>12886.49-533.67-2610.13</f>
        <v>9742.6899999999987</v>
      </c>
      <c r="H47" s="54">
        <f t="shared" si="2"/>
        <v>103.64563829787232</v>
      </c>
      <c r="I47" s="48">
        <f t="shared" si="3"/>
        <v>5.9288345588991244E-2</v>
      </c>
    </row>
    <row r="48" spans="2:9" ht="22.2" customHeight="1" x14ac:dyDescent="0.3">
      <c r="B48" s="12"/>
      <c r="C48" s="8" t="s">
        <v>73</v>
      </c>
      <c r="D48" s="9" t="s">
        <v>74</v>
      </c>
      <c r="E48" s="33"/>
      <c r="F48" s="32"/>
      <c r="G48" s="32"/>
      <c r="H48" s="54"/>
      <c r="I48" s="48"/>
    </row>
    <row r="49" spans="2:9" ht="20.399999999999999" customHeight="1" x14ac:dyDescent="0.3">
      <c r="B49" s="3" t="s">
        <v>19</v>
      </c>
      <c r="C49" s="3"/>
      <c r="D49" s="4" t="s">
        <v>75</v>
      </c>
      <c r="E49" s="42">
        <v>3052.62</v>
      </c>
      <c r="F49" s="39">
        <v>0</v>
      </c>
      <c r="G49" s="39">
        <v>0</v>
      </c>
      <c r="H49" s="55"/>
      <c r="I49" s="47">
        <f t="shared" si="3"/>
        <v>0</v>
      </c>
    </row>
    <row r="50" spans="2:9" ht="31.2" x14ac:dyDescent="0.3">
      <c r="B50" s="3" t="s">
        <v>76</v>
      </c>
      <c r="C50" s="3"/>
      <c r="D50" s="4" t="s">
        <v>77</v>
      </c>
      <c r="E50" s="42">
        <v>6636.14</v>
      </c>
      <c r="F50" s="7">
        <v>10456.43</v>
      </c>
      <c r="G50" s="7">
        <v>10456.42</v>
      </c>
      <c r="H50" s="55">
        <f t="shared" si="2"/>
        <v>99.999904365065319</v>
      </c>
      <c r="I50" s="47">
        <f t="shared" si="3"/>
        <v>6.5951535687988908E-2</v>
      </c>
    </row>
    <row r="51" spans="2:9" ht="26.4" customHeight="1" x14ac:dyDescent="0.3">
      <c r="B51" s="60"/>
      <c r="C51" s="60"/>
      <c r="D51" s="19" t="s">
        <v>21</v>
      </c>
      <c r="E51" s="20" t="s">
        <v>78</v>
      </c>
      <c r="F51" s="21">
        <f>SUM(F24+F30+F38+F45+F50)</f>
        <v>158547.18</v>
      </c>
      <c r="G51" s="21">
        <f>SUM(G20,G24,G30,G38,G42,G45,G49,G50)</f>
        <v>160159.94</v>
      </c>
      <c r="H51" s="59">
        <f t="shared" si="2"/>
        <v>101.01721140672448</v>
      </c>
      <c r="I51" s="50">
        <f t="shared" si="3"/>
        <v>1</v>
      </c>
    </row>
    <row r="52" spans="2:9" ht="14.4" x14ac:dyDescent="0.3">
      <c r="B52"/>
      <c r="C52"/>
      <c r="H52"/>
    </row>
    <row r="53" spans="2:9" ht="14.4" x14ac:dyDescent="0.3">
      <c r="B53"/>
      <c r="C53"/>
      <c r="H53"/>
    </row>
    <row r="54" spans="2:9" ht="22.8" customHeight="1" x14ac:dyDescent="0.3">
      <c r="B54"/>
      <c r="C54"/>
      <c r="H54"/>
    </row>
    <row r="55" spans="2:9" ht="29.4" customHeight="1" x14ac:dyDescent="0.3">
      <c r="B55"/>
      <c r="C55"/>
      <c r="H55"/>
    </row>
    <row r="56" spans="2:9" ht="22.8" customHeight="1" x14ac:dyDescent="0.3">
      <c r="B56"/>
      <c r="C56"/>
      <c r="H56"/>
    </row>
    <row r="57" spans="2:9" ht="26.4" customHeight="1" x14ac:dyDescent="0.3">
      <c r="B57"/>
      <c r="C57"/>
      <c r="H57"/>
    </row>
    <row r="58" spans="2:9" ht="14.4" x14ac:dyDescent="0.3">
      <c r="B58"/>
      <c r="C58"/>
      <c r="H58"/>
    </row>
    <row r="59" spans="2:9" ht="26.4" customHeight="1" x14ac:dyDescent="0.3">
      <c r="B59"/>
      <c r="C59"/>
      <c r="H59"/>
    </row>
  </sheetData>
  <mergeCells count="18">
    <mergeCell ref="H4:H5"/>
    <mergeCell ref="H18:H19"/>
    <mergeCell ref="I4:I5"/>
    <mergeCell ref="I18:I19"/>
    <mergeCell ref="D4:D5"/>
    <mergeCell ref="D18:D19"/>
    <mergeCell ref="E4:E5"/>
    <mergeCell ref="E18:E19"/>
    <mergeCell ref="F4:F5"/>
    <mergeCell ref="F18:F19"/>
    <mergeCell ref="G4:G5"/>
    <mergeCell ref="G18:G19"/>
    <mergeCell ref="B15:C15"/>
    <mergeCell ref="B51:C51"/>
    <mergeCell ref="B4:B5"/>
    <mergeCell ref="B18:B19"/>
    <mergeCell ref="C4:C5"/>
    <mergeCell ref="C18:C19"/>
  </mergeCells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JELENA UGRINIC</dc:creator>
  <cp:lastModifiedBy>JELENA UGRINIC</cp:lastModifiedBy>
  <cp:lastPrinted>2024-03-22T09:44:29Z</cp:lastPrinted>
  <dcterms:created xsi:type="dcterms:W3CDTF">2023-11-21T09:52:00Z</dcterms:created>
  <dcterms:modified xsi:type="dcterms:W3CDTF">2024-03-22T12:59:58Z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7D0B5633467D4BC3932CD7E6C1AEE055_12</vt:lpwstr>
  </property>
  <property fmtid="{D5CDD505-2E9C-101B-9397-08002B2CF9AE}" pid="3" name="KSOProductBuildVer">
    <vt:lpwstr>1033-12.2.0.13306</vt:lpwstr>
  </property>
</Properties>
</file>