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Vijeće 2018-2022\5. sjednica Vijeća\"/>
    </mc:Choice>
  </mc:AlternateContent>
  <bookViews>
    <workbookView xWindow="0" yWindow="0" windowWidth="28800" windowHeight="12135"/>
  </bookViews>
  <sheets>
    <sheet name="Table 1" sheetId="1" r:id="rId1"/>
    <sheet name="Sheet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8" i="1"/>
  <c r="F19" i="1"/>
  <c r="F20" i="1"/>
  <c r="F22" i="1"/>
  <c r="F23" i="1"/>
  <c r="F24" i="1"/>
  <c r="F25" i="1"/>
  <c r="F27" i="1"/>
  <c r="F28" i="1"/>
  <c r="F29" i="1"/>
  <c r="F31" i="1"/>
  <c r="F32" i="1"/>
  <c r="F33" i="1"/>
  <c r="F34" i="1"/>
  <c r="F36" i="1"/>
  <c r="F38" i="1"/>
  <c r="F40" i="1"/>
  <c r="F41" i="1"/>
  <c r="F42" i="1"/>
  <c r="F44" i="1"/>
  <c r="F3" i="1"/>
  <c r="F4" i="1"/>
  <c r="F5" i="1"/>
  <c r="F6" i="1"/>
  <c r="F7" i="1"/>
  <c r="F9" i="1"/>
  <c r="F2" i="1"/>
  <c r="E13" i="1"/>
  <c r="E14" i="1"/>
  <c r="E15" i="1"/>
  <c r="E16" i="1"/>
  <c r="E18" i="1"/>
  <c r="E19" i="1"/>
  <c r="E20" i="1"/>
  <c r="E22" i="1"/>
  <c r="E23" i="1"/>
  <c r="E24" i="1"/>
  <c r="E25" i="1"/>
  <c r="E27" i="1"/>
  <c r="E28" i="1"/>
  <c r="E29" i="1"/>
  <c r="E31" i="1"/>
  <c r="E32" i="1"/>
  <c r="E33" i="1"/>
  <c r="E34" i="1"/>
  <c r="E36" i="1"/>
  <c r="E38" i="1"/>
  <c r="E40" i="1"/>
  <c r="E41" i="1"/>
  <c r="E42" i="1"/>
  <c r="E44" i="1"/>
  <c r="E3" i="1"/>
  <c r="E4" i="1"/>
  <c r="E5" i="1"/>
  <c r="E6" i="1"/>
  <c r="E7" i="1"/>
  <c r="E8" i="1"/>
  <c r="E9" i="1"/>
  <c r="E2" i="1"/>
  <c r="D39" i="1"/>
  <c r="D37" i="1"/>
  <c r="D35" i="1"/>
  <c r="D26" i="1"/>
  <c r="D17" i="1"/>
  <c r="D12" i="1"/>
  <c r="D45" i="1" l="1"/>
  <c r="G13" i="1" l="1"/>
  <c r="G17" i="1"/>
  <c r="G21" i="1"/>
  <c r="G25" i="1"/>
  <c r="G29" i="1"/>
  <c r="G33" i="1"/>
  <c r="G37" i="1"/>
  <c r="G41" i="1"/>
  <c r="G45" i="1"/>
  <c r="G24" i="1"/>
  <c r="G14" i="1"/>
  <c r="G18" i="1"/>
  <c r="G22" i="1"/>
  <c r="G26" i="1"/>
  <c r="G30" i="1"/>
  <c r="G34" i="1"/>
  <c r="G38" i="1"/>
  <c r="G42" i="1"/>
  <c r="G12" i="1"/>
  <c r="G32" i="1"/>
  <c r="G15" i="1"/>
  <c r="G19" i="1"/>
  <c r="G23" i="1"/>
  <c r="G27" i="1"/>
  <c r="G31" i="1"/>
  <c r="G39" i="1"/>
  <c r="G43" i="1"/>
  <c r="G28" i="1"/>
  <c r="G44" i="1"/>
  <c r="G16" i="1"/>
  <c r="G20" i="1"/>
  <c r="G36" i="1"/>
  <c r="G40" i="1"/>
  <c r="G35" i="1"/>
  <c r="D10" i="1" l="1"/>
  <c r="G3" i="1" l="1"/>
  <c r="G5" i="1"/>
  <c r="G7" i="1"/>
  <c r="G9" i="1"/>
  <c r="G2" i="1"/>
  <c r="G4" i="1"/>
  <c r="G6" i="1"/>
  <c r="G8" i="1"/>
  <c r="G10" i="1"/>
  <c r="C21" i="1"/>
  <c r="C39" i="1"/>
  <c r="C37" i="1"/>
  <c r="C35" i="1"/>
  <c r="C26" i="1"/>
  <c r="C30" i="1"/>
  <c r="C17" i="1"/>
  <c r="C12" i="1"/>
  <c r="C43" i="1"/>
  <c r="C10" i="1"/>
  <c r="E10" i="1" s="1"/>
  <c r="F43" i="1" l="1"/>
  <c r="E43" i="1"/>
  <c r="F17" i="1"/>
  <c r="E17" i="1"/>
  <c r="F26" i="1"/>
  <c r="E26" i="1"/>
  <c r="F37" i="1"/>
  <c r="E37" i="1"/>
  <c r="F21" i="1"/>
  <c r="E21" i="1"/>
  <c r="F10" i="1"/>
  <c r="E12" i="1"/>
  <c r="F12" i="1"/>
  <c r="F30" i="1"/>
  <c r="E30" i="1"/>
  <c r="E35" i="1"/>
  <c r="F35" i="1"/>
  <c r="F39" i="1"/>
  <c r="E39" i="1"/>
  <c r="C45" i="1"/>
  <c r="F45" i="1" l="1"/>
  <c r="E45" i="1"/>
  <c r="C5" i="2"/>
  <c r="C4" i="2"/>
  <c r="C3" i="2"/>
  <c r="C6" i="2" l="1"/>
</calcChain>
</file>

<file path=xl/sharedStrings.xml><?xml version="1.0" encoding="utf-8"?>
<sst xmlns="http://schemas.openxmlformats.org/spreadsheetml/2006/main" count="90" uniqueCount="71">
  <si>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</si>
  <si>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</si>
  <si>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</si>
  <si>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</si>
  <si>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</si>
  <si>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</si>
  <si>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</si>
  <si>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</si>
  <si>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</si>
  <si>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</si>
  <si>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</si>
  <si>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</si>
  <si>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</si>
  <si>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</si>
  <si>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</si>
  <si>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</si>
  <si>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</si>
  <si>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</si>
  <si>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</si>
  <si>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</si>
  <si>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</si>
  <si>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</si>
  <si>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</si>
  <si>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</si>
  <si>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</si>
  <si>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</si>
  <si>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</si>
  <si>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</si>
  <si>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</si>
  <si>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</si>
  <si>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</si>
  <si>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</si>
  <si>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</si>
  <si>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</si>
  <si>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</si>
  <si>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</si>
  <si>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</si>
  <si>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</si>
  <si>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</si>
  <si>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</si>
  <si>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</si>
  <si>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</si>
  <si>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</si>
  <si>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</si>
  <si>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</si>
  <si>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</si>
  <si>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</si>
  <si>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</si>
  <si>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</si>
  <si>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</si>
  <si>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</si>
  <si>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</si>
  <si>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</si>
  <si>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</si>
  <si>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</si>
  <si>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</si>
  <si>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</si>
  <si>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</si>
  <si>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</si>
  <si>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</si>
  <si>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</si>
  <si>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</si>
  <si>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</si>
  <si>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</si>
  <si>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</si>
  <si>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</si>
  <si>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2.</t>
  </si>
  <si>
    <t>3.</t>
  </si>
  <si>
    <t>Akcije čišćenja okoliša (Zelena i Plava čistka)</t>
  </si>
  <si>
    <t>PLAN 2019</t>
  </si>
  <si>
    <t>PLAN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</si>
</sst>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0."/>
  </numFmts>
  <fonts count="8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2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44" fontId="3" fillId="0" borderId="2" xfId="0" applyNumberFormat="1" applyFont="1" applyFill="1" applyBorder="1" applyAlignment="1">
      <alignment horizontal="left" vertical="top"/>
    </xf>
    <xf numFmtId="44" fontId="4" fillId="0" borderId="2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44" fontId="3" fillId="0" borderId="8" xfId="0" applyNumberFormat="1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 wrapText="1"/>
    </xf>
    <xf numFmtId="44" fontId="4" fillId="0" borderId="11" xfId="0" applyNumberFormat="1" applyFont="1" applyFill="1" applyBorder="1" applyAlignment="1">
      <alignment horizontal="left" vertical="top"/>
    </xf>
    <xf numFmtId="0" fontId="4" fillId="9" borderId="13" xfId="0" applyFont="1" applyFill="1" applyBorder="1" applyAlignment="1">
      <alignment horizontal="left" vertical="top" wrapText="1"/>
    </xf>
    <xf numFmtId="44" fontId="4" fillId="9" borderId="14" xfId="0" applyNumberFormat="1" applyFont="1" applyFill="1" applyBorder="1" applyAlignment="1">
      <alignment horizontal="left" vertical="top"/>
    </xf>
    <xf numFmtId="44" fontId="4" fillId="9" borderId="15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4" fontId="3" fillId="0" borderId="11" xfId="0" applyNumberFormat="1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0" fontId="3" fillId="8" borderId="18" xfId="0" applyFont="1" applyFill="1" applyBorder="1" applyAlignment="1">
      <alignment horizontal="left" vertical="top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44" fontId="3" fillId="0" borderId="18" xfId="0" applyNumberFormat="1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44" fontId="4" fillId="10" borderId="15" xfId="0" applyNumberFormat="1" applyFont="1" applyFill="1" applyBorder="1" applyAlignment="1">
      <alignment horizontal="left" vertical="top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44" fontId="3" fillId="10" borderId="15" xfId="0" applyNumberFormat="1" applyFont="1" applyFill="1" applyBorder="1" applyAlignment="1">
      <alignment horizontal="left" vertical="top"/>
    </xf>
    <xf numFmtId="2" fontId="3" fillId="10" borderId="15" xfId="0" applyNumberFormat="1" applyFont="1" applyFill="1" applyBorder="1" applyAlignment="1">
      <alignment horizontal="left" vertical="top"/>
    </xf>
    <xf numFmtId="9" fontId="3" fillId="10" borderId="16" xfId="1" applyFont="1" applyFill="1" applyBorder="1" applyAlignment="1">
      <alignment horizontal="left" vertical="top"/>
    </xf>
    <xf numFmtId="0" fontId="4" fillId="7" borderId="20" xfId="0" applyFont="1" applyFill="1" applyBorder="1" applyAlignment="1">
      <alignment horizontal="center" vertical="top" wrapText="1"/>
    </xf>
    <xf numFmtId="44" fontId="4" fillId="0" borderId="21" xfId="0" applyNumberFormat="1" applyFont="1" applyFill="1" applyBorder="1" applyAlignment="1">
      <alignment horizontal="left" vertical="top"/>
    </xf>
    <xf numFmtId="44" fontId="3" fillId="0" borderId="21" xfId="0" applyNumberFormat="1" applyFont="1" applyFill="1" applyBorder="1" applyAlignment="1">
      <alignment horizontal="left" vertical="top"/>
    </xf>
    <xf numFmtId="44" fontId="4" fillId="0" borderId="22" xfId="0" applyNumberFormat="1" applyFont="1" applyFill="1" applyBorder="1" applyAlignment="1">
      <alignment horizontal="left" vertical="top"/>
    </xf>
    <xf numFmtId="44" fontId="4" fillId="7" borderId="23" xfId="0" applyNumberFormat="1" applyFont="1" applyFill="1" applyBorder="1" applyAlignment="1">
      <alignment horizontal="left" vertical="top"/>
    </xf>
    <xf numFmtId="44" fontId="3" fillId="8" borderId="24" xfId="0" applyNumberFormat="1" applyFont="1" applyFill="1" applyBorder="1" applyAlignment="1">
      <alignment horizontal="left" vertical="top"/>
    </xf>
    <xf numFmtId="44" fontId="4" fillId="9" borderId="23" xfId="0" applyNumberFormat="1" applyFont="1" applyFill="1" applyBorder="1" applyAlignment="1">
      <alignment horizontal="left" vertical="top"/>
    </xf>
    <xf numFmtId="44" fontId="3" fillId="0" borderId="25" xfId="0" applyNumberFormat="1" applyFont="1" applyFill="1" applyBorder="1" applyAlignment="1">
      <alignment horizontal="left" vertical="top"/>
    </xf>
    <xf numFmtId="44" fontId="3" fillId="0" borderId="22" xfId="0" applyNumberFormat="1" applyFont="1" applyFill="1" applyBorder="1" applyAlignment="1">
      <alignment horizontal="left" vertical="top"/>
    </xf>
    <xf numFmtId="44" fontId="4" fillId="0" borderId="25" xfId="0" applyNumberFormat="1" applyFont="1" applyFill="1" applyBorder="1" applyAlignment="1">
      <alignment horizontal="left" vertical="top"/>
    </xf>
    <xf numFmtId="44" fontId="3" fillId="0" borderId="24" xfId="0" applyNumberFormat="1" applyFont="1" applyFill="1" applyBorder="1" applyAlignment="1">
      <alignment horizontal="left" vertical="top"/>
    </xf>
    <xf numFmtId="44" fontId="4" fillId="10" borderId="23" xfId="0" applyNumberFormat="1" applyFont="1" applyFill="1" applyBorder="1" applyAlignment="1">
      <alignment horizontal="left" vertical="top"/>
    </xf>
    <xf numFmtId="44" fontId="3" fillId="10" borderId="23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44" fontId="4" fillId="9" borderId="26" xfId="0" applyNumberFormat="1" applyFont="1" applyFill="1" applyBorder="1" applyAlignment="1">
      <alignment horizontal="left"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9" fontId="4" fillId="9" borderId="16" xfId="1" applyFont="1" applyFill="1" applyBorder="1" applyAlignment="1">
      <alignment horizontal="right" vertical="top"/>
    </xf>
    <xf numFmtId="9" fontId="4" fillId="0" borderId="12" xfId="1" applyFont="1" applyFill="1" applyBorder="1" applyAlignment="1">
      <alignment horizontal="right" vertical="top"/>
    </xf>
    <xf numFmtId="9" fontId="3" fillId="0" borderId="6" xfId="1" applyFont="1" applyFill="1" applyBorder="1" applyAlignment="1">
      <alignment horizontal="right" vertical="top"/>
    </xf>
    <xf numFmtId="9" fontId="4" fillId="0" borderId="6" xfId="1" applyFont="1" applyFill="1" applyBorder="1" applyAlignment="1">
      <alignment horizontal="right" vertical="top"/>
    </xf>
    <xf numFmtId="9" fontId="3" fillId="0" borderId="9" xfId="1" applyFont="1" applyFill="1" applyBorder="1" applyAlignment="1">
      <alignment horizontal="right" vertical="top"/>
    </xf>
    <xf numFmtId="9" fontId="3" fillId="0" borderId="19" xfId="1" applyFont="1" applyFill="1" applyBorder="1" applyAlignment="1">
      <alignment horizontal="right" vertical="top"/>
    </xf>
    <xf numFmtId="9" fontId="3" fillId="0" borderId="12" xfId="1" applyFont="1" applyFill="1" applyBorder="1" applyAlignment="1">
      <alignment horizontal="right" vertical="top"/>
    </xf>
    <xf numFmtId="9" fontId="4" fillId="10" borderId="16" xfId="1" applyFont="1" applyFill="1" applyBorder="1" applyAlignment="1">
      <alignment horizontal="right" vertical="top"/>
    </xf>
    <xf numFmtId="10" fontId="4" fillId="0" borderId="6" xfId="0" applyNumberFormat="1" applyFont="1" applyFill="1" applyBorder="1" applyAlignment="1">
      <alignment horizontal="right" vertical="top"/>
    </xf>
    <xf numFmtId="10" fontId="4" fillId="0" borderId="9" xfId="0" applyNumberFormat="1" applyFont="1" applyFill="1" applyBorder="1" applyAlignment="1">
      <alignment horizontal="right" vertical="top"/>
    </xf>
    <xf numFmtId="10" fontId="4" fillId="7" borderId="16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44" fontId="4" fillId="7" borderId="15" xfId="0" applyNumberFormat="1" applyFont="1" applyFill="1" applyBorder="1" applyAlignment="1">
      <alignment horizontal="left" vertical="top"/>
    </xf>
    <xf numFmtId="1" fontId="4" fillId="7" borderId="15" xfId="0" applyNumberFormat="1" applyFont="1" applyFill="1" applyBorder="1" applyAlignment="1">
      <alignment horizontal="right" vertical="top"/>
    </xf>
    <xf numFmtId="44" fontId="7" fillId="0" borderId="2" xfId="0" applyNumberFormat="1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10" fontId="6" fillId="0" borderId="6" xfId="0" applyNumberFormat="1" applyFont="1" applyFill="1" applyBorder="1" applyAlignment="1">
      <alignment horizontal="right" vertical="top"/>
    </xf>
    <xf numFmtId="44" fontId="7" fillId="0" borderId="25" xfId="0" applyNumberFormat="1" applyFont="1" applyFill="1" applyBorder="1" applyAlignment="1">
      <alignment horizontal="left" vertical="top"/>
    </xf>
    <xf numFmtId="44" fontId="7" fillId="0" borderId="11" xfId="0" applyNumberFormat="1" applyFont="1" applyFill="1" applyBorder="1" applyAlignment="1">
      <alignment horizontal="left" vertical="top"/>
    </xf>
    <xf numFmtId="1" fontId="7" fillId="0" borderId="11" xfId="0" applyNumberFormat="1" applyFont="1" applyFill="1" applyBorder="1" applyAlignment="1">
      <alignment horizontal="right" vertical="top"/>
    </xf>
    <xf numFmtId="9" fontId="7" fillId="0" borderId="12" xfId="1" applyFont="1" applyFill="1" applyBorder="1" applyAlignment="1">
      <alignment horizontal="right" vertical="top"/>
    </xf>
    <xf numFmtId="44" fontId="7" fillId="0" borderId="21" xfId="0" applyNumberFormat="1" applyFont="1" applyFill="1" applyBorder="1" applyAlignment="1">
      <alignment horizontal="left" vertical="top"/>
    </xf>
    <xf numFmtId="9" fontId="7" fillId="0" borderId="6" xfId="1" applyFont="1" applyFill="1" applyBorder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zoomScale="130" zoomScaleNormal="130" workbookViewId="0">
      <selection activeCell="C1" sqref="C1:C1048576"/>
    </sheetView>
  </sheetViews>
  <sheetFormatPr defaultRowHeight="12.75" x14ac:dyDescent="0.2"/>
  <cols>
    <col min="1" max="1" width="6.6640625" customWidth="1"/>
    <col min="2" max="2" width="67.83203125" customWidth="1"/>
    <col min="3" max="4" width="16" customWidth="1"/>
    <col min="5" max="5" width="16" bestFit="1" customWidth="1"/>
    <col min="6" max="6" width="8.6640625" bestFit="1" customWidth="1"/>
    <col min="7" max="7" width="10.5" bestFit="1" customWidth="1"/>
    <col min="8" max="8" width="13.33203125" bestFit="1" customWidth="1"/>
    <col min="10" max="10" width="13.33203125" bestFit="1" customWidth="1"/>
  </cols>
  <sheetData>
    <row r="1" spans="1:7" ht="36" customHeight="1" x14ac:dyDescent="0.2">
      <c r="A1" s="5" t="s">
        <v>7</v>
      </c>
      <c r="B1" s="5" t="s">
        <v>8</v>
      </c>
      <c r="C1" s="49" t="s">
        <v>69</v>
      </c>
      <c r="D1" s="49" t="s">
        <v>70</v>
      </c>
      <c r="E1" s="13" t="s">
        <v>0</v>
      </c>
      <c r="F1" s="13" t="s">
        <v>1</v>
      </c>
      <c r="G1" s="14" t="s">
        <v>2</v>
      </c>
    </row>
    <row r="2" spans="1:7" ht="12" customHeight="1" x14ac:dyDescent="0.2">
      <c r="A2" s="15" t="s">
        <v>65</v>
      </c>
      <c r="B2" s="6" t="s">
        <v>9</v>
      </c>
      <c r="C2" s="50">
        <v>400000</v>
      </c>
      <c r="D2" s="50">
        <v>500000</v>
      </c>
      <c r="E2" s="4">
        <f>D2-C2</f>
        <v>100000</v>
      </c>
      <c r="F2" s="62">
        <f>D2/C2*100</f>
        <v>125</v>
      </c>
      <c r="G2" s="85">
        <f>D2/$D$10</f>
        <v>0.60168471720818295</v>
      </c>
    </row>
    <row r="3" spans="1:7" ht="12" customHeight="1" x14ac:dyDescent="0.2">
      <c r="A3" s="15" t="s">
        <v>66</v>
      </c>
      <c r="B3" s="6" t="s">
        <v>10</v>
      </c>
      <c r="C3" s="50">
        <v>100000</v>
      </c>
      <c r="D3" s="50">
        <v>100000</v>
      </c>
      <c r="E3" s="4">
        <f t="shared" ref="E3:E10" si="0">D3-C3</f>
        <v>0</v>
      </c>
      <c r="F3" s="62">
        <f t="shared" ref="F3:F10" si="1">D3/C3*100</f>
        <v>100</v>
      </c>
      <c r="G3" s="85">
        <f t="shared" ref="G3:G10" si="2">D3/$D$10</f>
        <v>0.12033694344163658</v>
      </c>
    </row>
    <row r="4" spans="1:7" ht="12" customHeight="1" x14ac:dyDescent="0.2">
      <c r="A4" s="15">
        <v>3</v>
      </c>
      <c r="B4" s="6" t="s">
        <v>11</v>
      </c>
      <c r="C4" s="50">
        <v>200000</v>
      </c>
      <c r="D4" s="50">
        <v>200000</v>
      </c>
      <c r="E4" s="4">
        <f t="shared" si="0"/>
        <v>0</v>
      </c>
      <c r="F4" s="62">
        <f t="shared" si="1"/>
        <v>100</v>
      </c>
      <c r="G4" s="85">
        <f t="shared" si="2"/>
        <v>0.24067388688327315</v>
      </c>
    </row>
    <row r="5" spans="1:7" ht="12" customHeight="1" x14ac:dyDescent="0.2">
      <c r="A5" s="7" t="s">
        <v>12</v>
      </c>
      <c r="B5" s="8" t="s">
        <v>13</v>
      </c>
      <c r="C5" s="51">
        <v>190000</v>
      </c>
      <c r="D5" s="51">
        <v>200000</v>
      </c>
      <c r="E5" s="4">
        <f t="shared" si="0"/>
        <v>10000</v>
      </c>
      <c r="F5" s="94">
        <f t="shared" si="1"/>
        <v>105.26315789473684</v>
      </c>
      <c r="G5" s="95">
        <f t="shared" si="2"/>
        <v>0.24067388688327315</v>
      </c>
    </row>
    <row r="6" spans="1:7" ht="12" customHeight="1" x14ac:dyDescent="0.2">
      <c r="A6" s="7" t="s">
        <v>14</v>
      </c>
      <c r="B6" s="8" t="s">
        <v>15</v>
      </c>
      <c r="C6" s="51">
        <v>10000</v>
      </c>
      <c r="D6" s="51"/>
      <c r="E6" s="4">
        <f t="shared" si="0"/>
        <v>-10000</v>
      </c>
      <c r="F6" s="94">
        <f t="shared" si="1"/>
        <v>0</v>
      </c>
      <c r="G6" s="95">
        <f t="shared" si="2"/>
        <v>0</v>
      </c>
    </row>
    <row r="7" spans="1:7" ht="12" customHeight="1" x14ac:dyDescent="0.2">
      <c r="A7" s="15">
        <v>4</v>
      </c>
      <c r="B7" s="6" t="s">
        <v>16</v>
      </c>
      <c r="C7" s="50">
        <v>30000</v>
      </c>
      <c r="D7" s="50">
        <v>30000</v>
      </c>
      <c r="E7" s="4">
        <f t="shared" si="0"/>
        <v>0</v>
      </c>
      <c r="F7" s="62">
        <f t="shared" si="1"/>
        <v>100</v>
      </c>
      <c r="G7" s="85">
        <f t="shared" si="2"/>
        <v>3.6101083032490974E-2</v>
      </c>
    </row>
    <row r="8" spans="1:7" ht="24" customHeight="1" x14ac:dyDescent="0.2">
      <c r="A8" s="16">
        <v>5</v>
      </c>
      <c r="B8" s="10" t="s">
        <v>61</v>
      </c>
      <c r="C8" s="50">
        <v>0</v>
      </c>
      <c r="D8" s="50"/>
      <c r="E8" s="4">
        <f t="shared" si="0"/>
        <v>0</v>
      </c>
      <c r="F8" s="62">
        <v>0</v>
      </c>
      <c r="G8" s="85">
        <f t="shared" si="2"/>
        <v>0</v>
      </c>
    </row>
    <row r="9" spans="1:7" ht="12" customHeight="1" thickBot="1" x14ac:dyDescent="0.25">
      <c r="A9" s="15">
        <v>6</v>
      </c>
      <c r="B9" s="30" t="s">
        <v>17</v>
      </c>
      <c r="C9" s="52">
        <v>1000</v>
      </c>
      <c r="D9" s="52">
        <v>1000</v>
      </c>
      <c r="E9" s="4">
        <f t="shared" si="0"/>
        <v>0</v>
      </c>
      <c r="F9" s="63">
        <f t="shared" si="1"/>
        <v>100</v>
      </c>
      <c r="G9" s="86">
        <f t="shared" si="2"/>
        <v>1.2033694344163659E-3</v>
      </c>
    </row>
    <row r="10" spans="1:7" ht="15" customHeight="1" thickBot="1" x14ac:dyDescent="0.25">
      <c r="A10" s="29"/>
      <c r="B10" s="35" t="s">
        <v>18</v>
      </c>
      <c r="C10" s="53">
        <f>SUM(C2:C4,C7:C9)</f>
        <v>731000</v>
      </c>
      <c r="D10" s="53">
        <f>D2+D3+D4+D7+D8+D9</f>
        <v>831000</v>
      </c>
      <c r="E10" s="90">
        <f t="shared" si="0"/>
        <v>100000</v>
      </c>
      <c r="F10" s="91">
        <f t="shared" si="1"/>
        <v>113.67989056087551</v>
      </c>
      <c r="G10" s="87">
        <f t="shared" si="2"/>
        <v>1</v>
      </c>
    </row>
    <row r="11" spans="1:7" ht="24" customHeight="1" thickBot="1" x14ac:dyDescent="0.25">
      <c r="A11" s="9" t="s">
        <v>7</v>
      </c>
      <c r="B11" s="31" t="s">
        <v>19</v>
      </c>
      <c r="C11" s="54"/>
      <c r="D11" s="54"/>
      <c r="E11" s="32"/>
      <c r="F11" s="33"/>
      <c r="G11" s="34"/>
    </row>
    <row r="12" spans="1:7" ht="12" customHeight="1" thickBot="1" x14ac:dyDescent="0.25">
      <c r="A12" s="18" t="s">
        <v>20</v>
      </c>
      <c r="B12" s="23" t="s">
        <v>21</v>
      </c>
      <c r="C12" s="55">
        <f>SUM(C13:C14)</f>
        <v>175000</v>
      </c>
      <c r="D12" s="55">
        <f>D13+D14</f>
        <v>200000</v>
      </c>
      <c r="E12" s="25">
        <f>D12-C12</f>
        <v>25000</v>
      </c>
      <c r="F12" s="89">
        <f>D12/C12*100</f>
        <v>114.28571428571428</v>
      </c>
      <c r="G12" s="77">
        <f>D12/$D$45</f>
        <v>0.24067388688327315</v>
      </c>
    </row>
    <row r="13" spans="1:7" ht="12" customHeight="1" x14ac:dyDescent="0.2">
      <c r="A13" s="15" t="s">
        <v>65</v>
      </c>
      <c r="B13" s="21" t="s">
        <v>22</v>
      </c>
      <c r="C13" s="96">
        <v>145000</v>
      </c>
      <c r="D13" s="96">
        <v>150000</v>
      </c>
      <c r="E13" s="97">
        <f t="shared" ref="E13:E45" si="3">D13-C13</f>
        <v>5000</v>
      </c>
      <c r="F13" s="98">
        <f t="shared" ref="F13:F45" si="4">D13/C13*100</f>
        <v>103.44827586206897</v>
      </c>
      <c r="G13" s="99">
        <f t="shared" ref="G13:G45" si="5">D13/$D$45</f>
        <v>0.18050541516245489</v>
      </c>
    </row>
    <row r="14" spans="1:7" ht="12" customHeight="1" x14ac:dyDescent="0.2">
      <c r="A14" s="15" t="s">
        <v>66</v>
      </c>
      <c r="B14" s="6" t="s">
        <v>23</v>
      </c>
      <c r="C14" s="100">
        <v>30000</v>
      </c>
      <c r="D14" s="100">
        <v>50000</v>
      </c>
      <c r="E14" s="92">
        <f t="shared" si="3"/>
        <v>20000</v>
      </c>
      <c r="F14" s="93">
        <f t="shared" si="4"/>
        <v>166.66666666666669</v>
      </c>
      <c r="G14" s="101">
        <f t="shared" si="5"/>
        <v>6.0168471720818288E-2</v>
      </c>
    </row>
    <row r="15" spans="1:7" ht="12" customHeight="1" x14ac:dyDescent="0.2">
      <c r="A15" s="7" t="s">
        <v>24</v>
      </c>
      <c r="B15" s="10" t="s">
        <v>25</v>
      </c>
      <c r="C15" s="51">
        <v>25000</v>
      </c>
      <c r="D15" s="51">
        <v>45000</v>
      </c>
      <c r="E15" s="3">
        <f t="shared" si="3"/>
        <v>20000</v>
      </c>
      <c r="F15" s="62">
        <f t="shared" si="4"/>
        <v>180</v>
      </c>
      <c r="G15" s="79">
        <f t="shared" si="5"/>
        <v>5.4151624548736461E-2</v>
      </c>
    </row>
    <row r="16" spans="1:7" ht="12" customHeight="1" thickBot="1" x14ac:dyDescent="0.25">
      <c r="A16" s="7" t="s">
        <v>26</v>
      </c>
      <c r="B16" s="26" t="s">
        <v>27</v>
      </c>
      <c r="C16" s="57">
        <v>5000</v>
      </c>
      <c r="D16" s="57">
        <v>5000</v>
      </c>
      <c r="E16" s="20">
        <f t="shared" si="3"/>
        <v>0</v>
      </c>
      <c r="F16" s="63">
        <f t="shared" si="4"/>
        <v>100</v>
      </c>
      <c r="G16" s="81">
        <f t="shared" si="5"/>
        <v>6.0168471720818293E-3</v>
      </c>
    </row>
    <row r="17" spans="1:10" ht="12" customHeight="1" thickBot="1" x14ac:dyDescent="0.25">
      <c r="A17" s="18" t="s">
        <v>28</v>
      </c>
      <c r="B17" s="23" t="s">
        <v>29</v>
      </c>
      <c r="C17" s="24">
        <f>C21+C18</f>
        <v>291000</v>
      </c>
      <c r="D17" s="24">
        <f>D18+D21</f>
        <v>350000</v>
      </c>
      <c r="E17" s="25">
        <f t="shared" si="3"/>
        <v>59000</v>
      </c>
      <c r="F17" s="88">
        <f t="shared" si="4"/>
        <v>120.27491408934708</v>
      </c>
      <c r="G17" s="77">
        <f t="shared" si="5"/>
        <v>0.42117930204572807</v>
      </c>
      <c r="J17" s="1"/>
    </row>
    <row r="18" spans="1:10" ht="24" customHeight="1" x14ac:dyDescent="0.2">
      <c r="A18" s="16" t="s">
        <v>65</v>
      </c>
      <c r="B18" s="27" t="s">
        <v>62</v>
      </c>
      <c r="C18" s="58">
        <v>20000</v>
      </c>
      <c r="D18" s="58">
        <v>0</v>
      </c>
      <c r="E18" s="28">
        <f t="shared" si="3"/>
        <v>-20000</v>
      </c>
      <c r="F18" s="64">
        <f t="shared" si="4"/>
        <v>0</v>
      </c>
      <c r="G18" s="78">
        <f t="shared" si="5"/>
        <v>0</v>
      </c>
    </row>
    <row r="19" spans="1:10" ht="12" customHeight="1" x14ac:dyDescent="0.2">
      <c r="A19" s="7" t="s">
        <v>30</v>
      </c>
      <c r="B19" s="10" t="s">
        <v>31</v>
      </c>
      <c r="C19" s="51">
        <v>15000</v>
      </c>
      <c r="D19" s="51">
        <v>0</v>
      </c>
      <c r="E19" s="3">
        <f t="shared" si="3"/>
        <v>-15000</v>
      </c>
      <c r="F19" s="65">
        <f t="shared" si="4"/>
        <v>0</v>
      </c>
      <c r="G19" s="79">
        <f t="shared" si="5"/>
        <v>0</v>
      </c>
    </row>
    <row r="20" spans="1:10" ht="12" customHeight="1" x14ac:dyDescent="0.2">
      <c r="A20" s="7" t="s">
        <v>32</v>
      </c>
      <c r="B20" s="10" t="s">
        <v>33</v>
      </c>
      <c r="C20" s="51">
        <v>5000</v>
      </c>
      <c r="D20" s="51">
        <v>0</v>
      </c>
      <c r="E20" s="3">
        <f t="shared" si="3"/>
        <v>-5000</v>
      </c>
      <c r="F20" s="65">
        <f t="shared" si="4"/>
        <v>0</v>
      </c>
      <c r="G20" s="79">
        <f t="shared" si="5"/>
        <v>0</v>
      </c>
    </row>
    <row r="21" spans="1:10" ht="12" customHeight="1" x14ac:dyDescent="0.2">
      <c r="A21" s="15" t="s">
        <v>66</v>
      </c>
      <c r="B21" s="6" t="s">
        <v>34</v>
      </c>
      <c r="C21" s="50">
        <f>SUM(C22:C25)</f>
        <v>271000</v>
      </c>
      <c r="D21" s="50">
        <v>350000</v>
      </c>
      <c r="E21" s="3">
        <f t="shared" si="3"/>
        <v>79000</v>
      </c>
      <c r="F21" s="66">
        <f t="shared" si="4"/>
        <v>129.15129151291512</v>
      </c>
      <c r="G21" s="80">
        <f t="shared" si="5"/>
        <v>0.42117930204572807</v>
      </c>
    </row>
    <row r="22" spans="1:10" ht="12" customHeight="1" x14ac:dyDescent="0.2">
      <c r="A22" s="7" t="s">
        <v>24</v>
      </c>
      <c r="B22" s="11" t="s">
        <v>35</v>
      </c>
      <c r="C22" s="51">
        <v>200000</v>
      </c>
      <c r="D22" s="51">
        <v>250000</v>
      </c>
      <c r="E22" s="3">
        <f t="shared" si="3"/>
        <v>50000</v>
      </c>
      <c r="F22" s="65">
        <f t="shared" si="4"/>
        <v>125</v>
      </c>
      <c r="G22" s="79">
        <f t="shared" si="5"/>
        <v>0.30084235860409148</v>
      </c>
      <c r="J22" s="1"/>
    </row>
    <row r="23" spans="1:10" ht="12" customHeight="1" x14ac:dyDescent="0.2">
      <c r="A23" s="7" t="s">
        <v>26</v>
      </c>
      <c r="B23" s="11" t="s">
        <v>36</v>
      </c>
      <c r="C23" s="51">
        <v>62000</v>
      </c>
      <c r="D23" s="51">
        <v>65000</v>
      </c>
      <c r="E23" s="3">
        <f t="shared" si="3"/>
        <v>3000</v>
      </c>
      <c r="F23" s="65">
        <f t="shared" si="4"/>
        <v>104.83870967741935</v>
      </c>
      <c r="G23" s="79">
        <f t="shared" si="5"/>
        <v>7.8219013237063775E-2</v>
      </c>
    </row>
    <row r="24" spans="1:10" ht="12" customHeight="1" x14ac:dyDescent="0.2">
      <c r="A24" s="7" t="s">
        <v>37</v>
      </c>
      <c r="B24" s="11" t="s">
        <v>38</v>
      </c>
      <c r="C24" s="51">
        <v>4000</v>
      </c>
      <c r="D24" s="51">
        <v>15000</v>
      </c>
      <c r="E24" s="3">
        <f t="shared" si="3"/>
        <v>11000</v>
      </c>
      <c r="F24" s="65">
        <f t="shared" si="4"/>
        <v>375</v>
      </c>
      <c r="G24" s="79">
        <f t="shared" si="5"/>
        <v>1.8050541516245487E-2</v>
      </c>
    </row>
    <row r="25" spans="1:10" ht="24" customHeight="1" thickBot="1" x14ac:dyDescent="0.25">
      <c r="A25" s="12" t="s">
        <v>39</v>
      </c>
      <c r="B25" s="19" t="s">
        <v>64</v>
      </c>
      <c r="C25" s="57">
        <v>5000</v>
      </c>
      <c r="D25" s="57">
        <v>20000</v>
      </c>
      <c r="E25" s="20">
        <f t="shared" si="3"/>
        <v>15000</v>
      </c>
      <c r="F25" s="68">
        <f t="shared" si="4"/>
        <v>400</v>
      </c>
      <c r="G25" s="81">
        <f t="shared" si="5"/>
        <v>2.4067388688327317E-2</v>
      </c>
    </row>
    <row r="26" spans="1:10" ht="12" customHeight="1" thickBot="1" x14ac:dyDescent="0.25">
      <c r="A26" s="18" t="s">
        <v>40</v>
      </c>
      <c r="B26" s="23" t="s">
        <v>41</v>
      </c>
      <c r="C26" s="24">
        <f>C30+C27</f>
        <v>55000</v>
      </c>
      <c r="D26" s="24">
        <f>D27+D30</f>
        <v>21000</v>
      </c>
      <c r="E26" s="67">
        <f t="shared" si="3"/>
        <v>-34000</v>
      </c>
      <c r="F26" s="69">
        <f t="shared" si="4"/>
        <v>38.181818181818187</v>
      </c>
      <c r="G26" s="77">
        <f t="shared" si="5"/>
        <v>2.5270758122743681E-2</v>
      </c>
    </row>
    <row r="27" spans="1:10" ht="12" customHeight="1" x14ac:dyDescent="0.2">
      <c r="A27" s="17" t="s">
        <v>65</v>
      </c>
      <c r="B27" s="21" t="s">
        <v>4</v>
      </c>
      <c r="C27" s="58">
        <v>10000</v>
      </c>
      <c r="D27" s="58">
        <v>6000</v>
      </c>
      <c r="E27" s="22">
        <f t="shared" si="3"/>
        <v>-4000</v>
      </c>
      <c r="F27" s="70">
        <f t="shared" si="4"/>
        <v>60</v>
      </c>
      <c r="G27" s="78">
        <f t="shared" si="5"/>
        <v>7.2202166064981952E-3</v>
      </c>
    </row>
    <row r="28" spans="1:10" ht="12" customHeight="1" x14ac:dyDescent="0.2">
      <c r="A28" s="7" t="s">
        <v>30</v>
      </c>
      <c r="B28" s="10" t="s">
        <v>42</v>
      </c>
      <c r="C28" s="51">
        <v>4000</v>
      </c>
      <c r="D28" s="51">
        <v>0</v>
      </c>
      <c r="E28" s="3">
        <f t="shared" si="3"/>
        <v>-4000</v>
      </c>
      <c r="F28" s="71">
        <f t="shared" si="4"/>
        <v>0</v>
      </c>
      <c r="G28" s="79">
        <f t="shared" si="5"/>
        <v>0</v>
      </c>
    </row>
    <row r="29" spans="1:10" ht="12" customHeight="1" x14ac:dyDescent="0.2">
      <c r="A29" s="7" t="s">
        <v>32</v>
      </c>
      <c r="B29" s="10" t="s">
        <v>43</v>
      </c>
      <c r="C29" s="51">
        <v>6000</v>
      </c>
      <c r="D29" s="51">
        <v>6000</v>
      </c>
      <c r="E29" s="3">
        <f t="shared" si="3"/>
        <v>0</v>
      </c>
      <c r="F29" s="71">
        <f t="shared" si="4"/>
        <v>100</v>
      </c>
      <c r="G29" s="79">
        <f t="shared" si="5"/>
        <v>7.2202166064981952E-3</v>
      </c>
    </row>
    <row r="30" spans="1:10" ht="12" customHeight="1" x14ac:dyDescent="0.2">
      <c r="A30" s="17" t="s">
        <v>66</v>
      </c>
      <c r="B30" s="6" t="s">
        <v>3</v>
      </c>
      <c r="C30" s="50">
        <f>SUM(C31:C34)</f>
        <v>45000</v>
      </c>
      <c r="D30" s="50">
        <v>15000</v>
      </c>
      <c r="E30" s="4">
        <f t="shared" si="3"/>
        <v>-30000</v>
      </c>
      <c r="F30" s="62">
        <f t="shared" si="4"/>
        <v>33.333333333333329</v>
      </c>
      <c r="G30" s="80">
        <f t="shared" si="5"/>
        <v>1.8050541516245487E-2</v>
      </c>
    </row>
    <row r="31" spans="1:10" ht="12" customHeight="1" x14ac:dyDescent="0.2">
      <c r="A31" s="7" t="s">
        <v>24</v>
      </c>
      <c r="B31" s="10" t="s">
        <v>44</v>
      </c>
      <c r="C31" s="51">
        <v>30000</v>
      </c>
      <c r="D31" s="51">
        <v>0</v>
      </c>
      <c r="E31" s="3">
        <f t="shared" si="3"/>
        <v>-30000</v>
      </c>
      <c r="F31" s="71">
        <f t="shared" si="4"/>
        <v>0</v>
      </c>
      <c r="G31" s="79">
        <f t="shared" si="5"/>
        <v>0</v>
      </c>
    </row>
    <row r="32" spans="1:10" ht="12" customHeight="1" x14ac:dyDescent="0.2">
      <c r="A32" s="7" t="s">
        <v>26</v>
      </c>
      <c r="B32" s="10" t="s">
        <v>45</v>
      </c>
      <c r="C32" s="51">
        <v>3000</v>
      </c>
      <c r="D32" s="51">
        <v>0</v>
      </c>
      <c r="E32" s="3">
        <f t="shared" si="3"/>
        <v>-3000</v>
      </c>
      <c r="F32" s="71">
        <f t="shared" si="4"/>
        <v>0</v>
      </c>
      <c r="G32" s="79">
        <f t="shared" si="5"/>
        <v>0</v>
      </c>
    </row>
    <row r="33" spans="1:10" ht="12" customHeight="1" x14ac:dyDescent="0.2">
      <c r="A33" s="7" t="s">
        <v>37</v>
      </c>
      <c r="B33" s="10" t="s">
        <v>46</v>
      </c>
      <c r="C33" s="51">
        <v>10000</v>
      </c>
      <c r="D33" s="51">
        <v>15000</v>
      </c>
      <c r="E33" s="3">
        <f t="shared" si="3"/>
        <v>5000</v>
      </c>
      <c r="F33" s="71">
        <f t="shared" si="4"/>
        <v>150</v>
      </c>
      <c r="G33" s="79">
        <f t="shared" si="5"/>
        <v>1.8050541516245487E-2</v>
      </c>
    </row>
    <row r="34" spans="1:10" ht="12" customHeight="1" thickBot="1" x14ac:dyDescent="0.25">
      <c r="A34" s="7" t="s">
        <v>39</v>
      </c>
      <c r="B34" s="26" t="s">
        <v>47</v>
      </c>
      <c r="C34" s="57">
        <v>2000</v>
      </c>
      <c r="D34" s="57">
        <v>0</v>
      </c>
      <c r="E34" s="20">
        <f t="shared" si="3"/>
        <v>-2000</v>
      </c>
      <c r="F34" s="72">
        <f t="shared" si="4"/>
        <v>0</v>
      </c>
      <c r="G34" s="81">
        <f t="shared" si="5"/>
        <v>0</v>
      </c>
    </row>
    <row r="35" spans="1:10" ht="12" customHeight="1" thickBot="1" x14ac:dyDescent="0.25">
      <c r="A35" s="36" t="s">
        <v>48</v>
      </c>
      <c r="B35" s="23" t="s">
        <v>5</v>
      </c>
      <c r="C35" s="55">
        <f>SUM(C36)</f>
        <v>25000</v>
      </c>
      <c r="D35" s="55">
        <f>D36</f>
        <v>15000</v>
      </c>
      <c r="E35" s="25">
        <f t="shared" si="3"/>
        <v>-10000</v>
      </c>
      <c r="F35" s="73">
        <f t="shared" si="4"/>
        <v>60</v>
      </c>
      <c r="G35" s="77">
        <f t="shared" si="5"/>
        <v>1.8050541516245487E-2</v>
      </c>
    </row>
    <row r="36" spans="1:10" ht="12" customHeight="1" thickBot="1" x14ac:dyDescent="0.25">
      <c r="A36" s="15" t="s">
        <v>65</v>
      </c>
      <c r="B36" s="37" t="s">
        <v>49</v>
      </c>
      <c r="C36" s="59">
        <v>25000</v>
      </c>
      <c r="D36" s="59">
        <v>15000</v>
      </c>
      <c r="E36" s="38">
        <f t="shared" si="3"/>
        <v>-10000</v>
      </c>
      <c r="F36" s="74">
        <f t="shared" si="4"/>
        <v>60</v>
      </c>
      <c r="G36" s="82">
        <f t="shared" si="5"/>
        <v>1.8050541516245487E-2</v>
      </c>
    </row>
    <row r="37" spans="1:10" ht="12" customHeight="1" thickBot="1" x14ac:dyDescent="0.25">
      <c r="A37" s="18" t="s">
        <v>50</v>
      </c>
      <c r="B37" s="23" t="s">
        <v>6</v>
      </c>
      <c r="C37" s="55">
        <f>SUM(C38)</f>
        <v>3000</v>
      </c>
      <c r="D37" s="55">
        <f>D38</f>
        <v>0</v>
      </c>
      <c r="E37" s="25">
        <f t="shared" si="3"/>
        <v>-3000</v>
      </c>
      <c r="F37" s="73">
        <f t="shared" si="4"/>
        <v>0</v>
      </c>
      <c r="G37" s="77">
        <f t="shared" si="5"/>
        <v>0</v>
      </c>
    </row>
    <row r="38" spans="1:10" ht="12" customHeight="1" thickBot="1" x14ac:dyDescent="0.25">
      <c r="A38" s="15" t="s">
        <v>65</v>
      </c>
      <c r="B38" s="37" t="s">
        <v>68</v>
      </c>
      <c r="C38" s="59">
        <v>3000</v>
      </c>
      <c r="D38" s="59">
        <v>0</v>
      </c>
      <c r="E38" s="38">
        <f t="shared" si="3"/>
        <v>-3000</v>
      </c>
      <c r="F38" s="74">
        <f t="shared" si="4"/>
        <v>0</v>
      </c>
      <c r="G38" s="82">
        <f t="shared" si="5"/>
        <v>0</v>
      </c>
    </row>
    <row r="39" spans="1:10" ht="12" customHeight="1" thickBot="1" x14ac:dyDescent="0.25">
      <c r="A39" s="18" t="s">
        <v>51</v>
      </c>
      <c r="B39" s="23" t="s">
        <v>52</v>
      </c>
      <c r="C39" s="55">
        <f>SUM(C40:C42)</f>
        <v>12000</v>
      </c>
      <c r="D39" s="55">
        <f>D40+D41+D42</f>
        <v>20000</v>
      </c>
      <c r="E39" s="25">
        <f t="shared" si="3"/>
        <v>8000</v>
      </c>
      <c r="F39" s="73">
        <f t="shared" si="4"/>
        <v>166.66666666666669</v>
      </c>
      <c r="G39" s="77">
        <f t="shared" si="5"/>
        <v>2.4067388688327317E-2</v>
      </c>
    </row>
    <row r="40" spans="1:10" ht="12" customHeight="1" x14ac:dyDescent="0.2">
      <c r="A40" s="15" t="s">
        <v>65</v>
      </c>
      <c r="B40" s="27" t="s">
        <v>53</v>
      </c>
      <c r="C40" s="56">
        <v>10000</v>
      </c>
      <c r="D40" s="56">
        <v>20000</v>
      </c>
      <c r="E40" s="28">
        <f t="shared" si="3"/>
        <v>10000</v>
      </c>
      <c r="F40" s="75">
        <f t="shared" si="4"/>
        <v>200</v>
      </c>
      <c r="G40" s="83">
        <f t="shared" si="5"/>
        <v>2.4067388688327317E-2</v>
      </c>
    </row>
    <row r="41" spans="1:10" ht="12" customHeight="1" x14ac:dyDescent="0.2">
      <c r="A41" s="15" t="s">
        <v>66</v>
      </c>
      <c r="B41" s="10" t="s">
        <v>54</v>
      </c>
      <c r="C41" s="51">
        <v>2000</v>
      </c>
      <c r="D41" s="51">
        <v>0</v>
      </c>
      <c r="E41" s="3">
        <f t="shared" si="3"/>
        <v>-2000</v>
      </c>
      <c r="F41" s="65">
        <f t="shared" si="4"/>
        <v>0</v>
      </c>
      <c r="G41" s="79">
        <f t="shared" si="5"/>
        <v>0</v>
      </c>
    </row>
    <row r="42" spans="1:10" ht="12" customHeight="1" thickBot="1" x14ac:dyDescent="0.25">
      <c r="A42" s="15" t="s">
        <v>67</v>
      </c>
      <c r="B42" s="26" t="s">
        <v>55</v>
      </c>
      <c r="C42" s="57">
        <v>0</v>
      </c>
      <c r="D42" s="57">
        <v>0</v>
      </c>
      <c r="E42" s="20">
        <f t="shared" si="3"/>
        <v>0</v>
      </c>
      <c r="F42" s="72" t="e">
        <f t="shared" si="4"/>
        <v>#DIV/0!</v>
      </c>
      <c r="G42" s="81">
        <f t="shared" si="5"/>
        <v>0</v>
      </c>
    </row>
    <row r="43" spans="1:10" ht="12" customHeight="1" thickBot="1" x14ac:dyDescent="0.25">
      <c r="A43" s="18" t="s">
        <v>56</v>
      </c>
      <c r="B43" s="23" t="s">
        <v>57</v>
      </c>
      <c r="C43" s="55">
        <f>300000*0.3</f>
        <v>90000</v>
      </c>
      <c r="D43" s="55">
        <v>105000</v>
      </c>
      <c r="E43" s="25">
        <f t="shared" si="3"/>
        <v>15000</v>
      </c>
      <c r="F43" s="73">
        <f t="shared" si="4"/>
        <v>116.66666666666667</v>
      </c>
      <c r="G43" s="77">
        <f t="shared" si="5"/>
        <v>0.1263537906137184</v>
      </c>
    </row>
    <row r="44" spans="1:10" ht="24" customHeight="1" thickBot="1" x14ac:dyDescent="0.25">
      <c r="A44" s="39" t="s">
        <v>58</v>
      </c>
      <c r="B44" s="40" t="s">
        <v>63</v>
      </c>
      <c r="C44" s="55">
        <v>80000</v>
      </c>
      <c r="D44" s="55">
        <v>120000</v>
      </c>
      <c r="E44" s="25">
        <f t="shared" si="3"/>
        <v>40000</v>
      </c>
      <c r="F44" s="73">
        <f t="shared" si="4"/>
        <v>150</v>
      </c>
      <c r="G44" s="77">
        <f t="shared" si="5"/>
        <v>0.1444043321299639</v>
      </c>
    </row>
    <row r="45" spans="1:10" ht="14.1" customHeight="1" thickBot="1" x14ac:dyDescent="0.25">
      <c r="A45" s="41"/>
      <c r="B45" s="42" t="s">
        <v>59</v>
      </c>
      <c r="C45" s="60">
        <f>C44+C43+C39+C37+C35+C26+C17+C12</f>
        <v>731000</v>
      </c>
      <c r="D45" s="60">
        <f>D12+D17+D26+D35+D37+D39+D43+D44</f>
        <v>831000</v>
      </c>
      <c r="E45" s="43">
        <f t="shared" si="3"/>
        <v>100000</v>
      </c>
      <c r="F45" s="76">
        <f t="shared" si="4"/>
        <v>113.67989056087551</v>
      </c>
      <c r="G45" s="84">
        <f t="shared" si="5"/>
        <v>1</v>
      </c>
      <c r="J45" s="1"/>
    </row>
    <row r="46" spans="1:10" ht="36" customHeight="1" thickBot="1" x14ac:dyDescent="0.25">
      <c r="A46" s="44"/>
      <c r="B46" s="45" t="s">
        <v>60</v>
      </c>
      <c r="C46" s="61"/>
      <c r="D46" s="61"/>
      <c r="E46" s="46"/>
      <c r="F46" s="47"/>
      <c r="G46" s="48"/>
    </row>
    <row r="50" spans="3:5" x14ac:dyDescent="0.2">
      <c r="C50" s="1"/>
      <c r="D50" s="1"/>
      <c r="E50" s="1"/>
    </row>
  </sheetData>
  <pageMargins left="0.7" right="0.7" top="0.75" bottom="0.75" header="0.3" footer="0.3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2019-10-21T07:07:52Z</cp:lastPrinted>
  <dcterms:created xsi:type="dcterms:W3CDTF">2017-06-09T07:17:41Z</dcterms:created>
  <dcterms:modified xsi:type="dcterms:W3CDTF">2019-10-21T07:19:27Z</dcterms:modified>
</cp:coreProperties>
</file>